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hmadi\صندوق ونچر\گزارش پرتفوی ماهانه\1400\"/>
    </mc:Choice>
  </mc:AlternateContent>
  <xr:revisionPtr revIDLastSave="0" documentId="13_ncr:1_{50C2B222-B290-44F5-9508-21220779CA9B}" xr6:coauthVersionLast="47" xr6:coauthVersionMax="47" xr10:uidLastSave="{00000000-0000-0000-0000-000000000000}"/>
  <bookViews>
    <workbookView xWindow="-120" yWindow="-120" windowWidth="24240" windowHeight="13140" tabRatio="794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سایر درآمدها" sheetId="14" r:id="rId8"/>
    <sheet name="جمع درآمدها" sheetId="15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5" l="1"/>
  <c r="G7" i="15"/>
  <c r="E8" i="15"/>
  <c r="E7" i="15"/>
  <c r="C7" i="15"/>
  <c r="C9" i="15" s="1"/>
  <c r="Q9" i="12"/>
  <c r="Q10" i="12"/>
  <c r="Q11" i="12"/>
  <c r="Q12" i="12"/>
  <c r="Q13" i="12"/>
  <c r="Q14" i="12"/>
  <c r="Q15" i="12"/>
  <c r="Q16" i="12"/>
  <c r="Q17" i="12"/>
  <c r="Q8" i="12"/>
  <c r="I9" i="12"/>
  <c r="I10" i="12"/>
  <c r="I11" i="12"/>
  <c r="I12" i="12"/>
  <c r="I13" i="12"/>
  <c r="I14" i="12"/>
  <c r="I15" i="12"/>
  <c r="I16" i="12"/>
  <c r="I17" i="12"/>
  <c r="I8" i="12"/>
  <c r="Q9" i="9"/>
  <c r="Q10" i="9"/>
  <c r="Q11" i="9"/>
  <c r="Q12" i="9"/>
  <c r="Q13" i="9"/>
  <c r="Q14" i="9"/>
  <c r="Q15" i="9"/>
  <c r="Q16" i="9"/>
  <c r="Q17" i="9"/>
  <c r="Q8" i="9"/>
  <c r="I18" i="9" l="1"/>
  <c r="I9" i="9"/>
  <c r="I10" i="9"/>
  <c r="I11" i="9"/>
  <c r="I12" i="9"/>
  <c r="I13" i="9"/>
  <c r="I14" i="9"/>
  <c r="I15" i="9"/>
  <c r="I16" i="9"/>
  <c r="I17" i="9"/>
  <c r="I8" i="9"/>
  <c r="S9" i="6" l="1"/>
  <c r="S8" i="6"/>
  <c r="S10" i="6" s="1"/>
  <c r="AK10" i="3"/>
  <c r="AK11" i="3"/>
  <c r="AK12" i="3"/>
  <c r="AK13" i="3"/>
  <c r="AK14" i="3"/>
  <c r="AK15" i="3"/>
  <c r="AK16" i="3"/>
  <c r="AK17" i="3"/>
  <c r="AK18" i="3"/>
  <c r="AK9" i="3"/>
  <c r="G9" i="15"/>
  <c r="E9" i="15"/>
  <c r="K9" i="13"/>
  <c r="I9" i="13"/>
  <c r="G9" i="13"/>
  <c r="E9" i="13"/>
  <c r="Q18" i="12"/>
  <c r="O18" i="12"/>
  <c r="M18" i="12"/>
  <c r="K18" i="12"/>
  <c r="I18" i="12"/>
  <c r="G18" i="12"/>
  <c r="E18" i="12"/>
  <c r="C18" i="12"/>
  <c r="Q18" i="9"/>
  <c r="O18" i="9"/>
  <c r="M18" i="9"/>
  <c r="G18" i="9"/>
  <c r="E18" i="9"/>
  <c r="S9" i="7"/>
  <c r="Q9" i="7"/>
  <c r="O9" i="7"/>
  <c r="M9" i="7"/>
  <c r="K9" i="7"/>
  <c r="I9" i="7"/>
  <c r="Q10" i="6"/>
  <c r="O10" i="6"/>
  <c r="M10" i="6"/>
  <c r="K10" i="6"/>
  <c r="AG19" i="3"/>
  <c r="AI19" i="3"/>
  <c r="AA19" i="3"/>
  <c r="W19" i="3"/>
  <c r="S19" i="3"/>
  <c r="Q19" i="3"/>
  <c r="W10" i="1"/>
  <c r="U10" i="1"/>
  <c r="S10" i="1"/>
  <c r="O10" i="1"/>
  <c r="K10" i="1"/>
  <c r="G10" i="1"/>
  <c r="E10" i="1"/>
  <c r="Y9" i="1"/>
  <c r="Y10" i="1" s="1"/>
  <c r="AK19" i="3" l="1"/>
</calcChain>
</file>

<file path=xl/sharedStrings.xml><?xml version="1.0" encoding="utf-8"?>
<sst xmlns="http://schemas.openxmlformats.org/spreadsheetml/2006/main" count="367" uniqueCount="110">
  <si>
    <t>صندوق سرمایه‌گذاری جسورانه فیروزه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</si>
  <si>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</si>
  <si>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</si>
  <si>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</si>
  <si>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</si>
  <si>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</si>
  <si>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</si>
  <si>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</si>
  <si>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</si>
  <si>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</si>
  <si>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</si>
  <si>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</si>
  <si>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</si>
  <si>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</si>
  <si>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</si>
  <si>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</si>
  <si>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</si>
  <si>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</si>
  <si>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</si>
  <si>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</si>
  <si>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</si>
  <si>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</si>
  <si>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</si>
  <si>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</si>
  <si>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</si>
  <si>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</si>
  <si>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</si>
  <si>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</si>
  <si>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</si>
  <si>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</si>
  <si>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</si>
  <si>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</si>
  <si>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</si>
  <si>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</si>
  <si>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</si>
  <si>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</si>
  <si>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</si>
  <si>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</si>
  <si>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</si>
  <si>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</si>
  <si>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</si>
  <si>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</si>
  <si>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</si>
  <si>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</si>
  <si>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</si>
  <si>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</si>
  <si>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</si>
  <si>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</si>
  <si>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</si>
  <si>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</si>
  <si>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</si>
  <si>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</si>
  <si>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</si>
  <si>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</si>
  <si>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</si>
  <si>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</si>
  <si>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</si>
  <si>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</si>
  <si>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</si>
  <si>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</si>
  <si>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</si>
  <si>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</si>
  <si>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</si>
  <si>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</si>
  <si>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</si>
  <si>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</si>
  <si>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</si>
  <si>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</si>
  <si>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</si>
  <si>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</si>
  <si>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</si>
  <si>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</si>
  <si>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</si>
  <si>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</si>
  <si>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</si>
  <si>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</si>
  <si>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</si>
  <si>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</si>
  <si>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</si>
  <si>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</si>
  <si>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</si>
  <si>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</si>
  <si>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</si>
  <si>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</si>
  <si>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</si>
  <si>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</si>
  <si>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</si>
  <si>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</si>
  <si>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</si>
  <si>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</si>
  <si>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</si>
  <si>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</si>
  <si>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</si>
  <si>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</si>
  <si>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</si>
  <si>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</si>
  <si>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</si>
  <si>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</si>
  <si>
    <t>1003-10-810-707073643</t>
  </si>
  <si>
    <t>اسنادخزانه-م12بودجه98-001111 - اخزا 812</t>
  </si>
  <si>
    <t>اسنادخزانه-م21بودجه98-020906 - اخزا 821</t>
  </si>
  <si>
    <t>اسنادخزانه-م9بودجه99-020316 - اخزا 910</t>
  </si>
  <si>
    <t>اسنادخزانه-م10بودجه99-020807 - اخزا 909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</si>
  <si>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</si>
  <si>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</si>
  <si>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</si>
  <si>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</si>
  <si>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</si>
  <si>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</si>
  <si>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>سایر درآمدها (جریمه تاخیر در تادیه)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</si>
</sst>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9" formatCode="#,##0;\(#,##0\)"/>
    <numFmt numFmtId="170" formatCode="#,##0_-;\(#,###\)"/>
  </numFmts>
  <fonts count="8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9" fontId="7" fillId="0" borderId="0" xfId="4" applyNumberFormat="1" applyFont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</cellXfs>
  <cellStyles count="5">
    <cellStyle name="Comma 2" xfId="3" xr:uid="{E1E80235-B753-4DA9-BAA0-8A36FC7FCECB}"/>
    <cellStyle name="Normal" xfId="0" builtinId="0"/>
    <cellStyle name="Normal 2" xfId="2" xr:uid="{0E7F15EC-CCBB-49A3-ABE5-71EF72BC0752}"/>
    <cellStyle name="Normal 3" xfId="4" xr:uid="{C877A159-4FFB-4053-BE6C-B9453290785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zoomScale="80" zoomScaleNormal="80" workbookViewId="0">
      <selection activeCell="A14" sqref="A14:XFD14"/>
    </sheetView>
  </sheetViews>
  <sheetFormatPr defaultRowHeight="18.75" x14ac:dyDescent="0.25"/>
  <cols>
    <col min="1" max="1" width="41.28515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25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30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30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4" t="s">
        <v>96</v>
      </c>
      <c r="B9" s="4"/>
      <c r="C9" s="5">
        <v>0</v>
      </c>
      <c r="D9" s="4"/>
      <c r="E9" s="3">
        <v>80000000000</v>
      </c>
      <c r="F9" s="6"/>
      <c r="G9" s="3">
        <v>80000000000</v>
      </c>
      <c r="H9" s="3"/>
      <c r="I9" s="3" t="s">
        <v>97</v>
      </c>
      <c r="J9" s="3"/>
      <c r="K9" s="3">
        <v>0</v>
      </c>
      <c r="L9" s="3"/>
      <c r="M9" s="3" t="s">
        <v>97</v>
      </c>
      <c r="N9" s="3"/>
      <c r="O9" s="3">
        <v>0</v>
      </c>
      <c r="P9" s="3"/>
      <c r="Q9" s="3" t="s">
        <v>97</v>
      </c>
      <c r="R9" s="3"/>
      <c r="S9" s="3" t="s">
        <v>97</v>
      </c>
      <c r="T9" s="3"/>
      <c r="U9" s="3">
        <v>80000000000</v>
      </c>
      <c r="V9" s="3"/>
      <c r="W9" s="3">
        <v>80000000000</v>
      </c>
      <c r="X9" s="3"/>
      <c r="Y9" s="7">
        <f>W9/Y14</f>
        <v>0.38999959149253915</v>
      </c>
    </row>
    <row r="10" spans="1:25" ht="19.5" thickBot="1" x14ac:dyDescent="0.3">
      <c r="E10" s="8">
        <f>SUM(E9)</f>
        <v>80000000000</v>
      </c>
      <c r="G10" s="8">
        <f>SUM(G9)</f>
        <v>80000000000</v>
      </c>
      <c r="K10" s="8">
        <f>SUM(K9)</f>
        <v>0</v>
      </c>
      <c r="O10" s="8">
        <f>SUM(O9)</f>
        <v>0</v>
      </c>
      <c r="S10" s="8">
        <f>SUM(O10:R10)</f>
        <v>0</v>
      </c>
      <c r="U10" s="8">
        <f>SUM(U9)</f>
        <v>80000000000</v>
      </c>
      <c r="W10" s="8">
        <f>SUM(W9)</f>
        <v>80000000000</v>
      </c>
      <c r="Y10" s="9">
        <f>Y9</f>
        <v>0.38999959149253915</v>
      </c>
    </row>
    <row r="11" spans="1:25" ht="19.5" thickTop="1" x14ac:dyDescent="0.25"/>
    <row r="14" spans="1:25" hidden="1" x14ac:dyDescent="0.25">
      <c r="Y14" s="3">
        <v>205128419991</v>
      </c>
    </row>
  </sheetData>
  <mergeCells count="21">
    <mergeCell ref="A6:A8"/>
    <mergeCell ref="C7:C8"/>
    <mergeCell ref="E7:E8"/>
    <mergeCell ref="G7:G8"/>
    <mergeCell ref="C6:G6"/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topLeftCell="D1" zoomScale="70" zoomScaleNormal="70" workbookViewId="0">
      <selection activeCell="O21" sqref="O21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4257812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25">
      <c r="A6" s="15" t="s">
        <v>16</v>
      </c>
      <c r="B6" s="15" t="s">
        <v>16</v>
      </c>
      <c r="C6" s="15" t="s">
        <v>16</v>
      </c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5" t="s">
        <v>16</v>
      </c>
      <c r="M6" s="15" t="s">
        <v>16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30" x14ac:dyDescent="0.25">
      <c r="A7" s="14" t="s">
        <v>17</v>
      </c>
      <c r="C7" s="14" t="s">
        <v>18</v>
      </c>
      <c r="E7" s="14" t="s">
        <v>19</v>
      </c>
      <c r="G7" s="14" t="s">
        <v>20</v>
      </c>
      <c r="I7" s="14" t="s">
        <v>21</v>
      </c>
      <c r="K7" s="14" t="s">
        <v>22</v>
      </c>
      <c r="M7" s="14" t="s">
        <v>15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23</v>
      </c>
      <c r="AG7" s="14" t="s">
        <v>8</v>
      </c>
      <c r="AI7" s="14" t="s">
        <v>9</v>
      </c>
      <c r="AK7" s="14" t="s">
        <v>13</v>
      </c>
    </row>
    <row r="8" spans="1:37" ht="30" x14ac:dyDescent="0.25">
      <c r="A8" s="15" t="s">
        <v>17</v>
      </c>
      <c r="C8" s="15" t="s">
        <v>18</v>
      </c>
      <c r="E8" s="15" t="s">
        <v>19</v>
      </c>
      <c r="G8" s="15" t="s">
        <v>20</v>
      </c>
      <c r="I8" s="15" t="s">
        <v>21</v>
      </c>
      <c r="K8" s="15" t="s">
        <v>22</v>
      </c>
      <c r="M8" s="15" t="s">
        <v>15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23</v>
      </c>
      <c r="AG8" s="15" t="s">
        <v>8</v>
      </c>
      <c r="AI8" s="15" t="s">
        <v>9</v>
      </c>
      <c r="AK8" s="15" t="s">
        <v>13</v>
      </c>
    </row>
    <row r="9" spans="1:37" ht="21" x14ac:dyDescent="0.25">
      <c r="A9" s="2" t="s">
        <v>99</v>
      </c>
      <c r="C9" s="1" t="s">
        <v>25</v>
      </c>
      <c r="E9" s="1" t="s">
        <v>25</v>
      </c>
      <c r="G9" s="1" t="s">
        <v>26</v>
      </c>
      <c r="I9" s="1" t="s">
        <v>27</v>
      </c>
      <c r="K9" s="3">
        <v>0</v>
      </c>
      <c r="M9" s="3">
        <v>0</v>
      </c>
      <c r="O9" s="19">
        <v>21680</v>
      </c>
      <c r="Q9" s="3">
        <v>20170277234.506001</v>
      </c>
      <c r="S9" s="3">
        <v>20446538753.0285</v>
      </c>
      <c r="U9" s="3">
        <v>0</v>
      </c>
      <c r="W9" s="3">
        <v>0</v>
      </c>
      <c r="Y9" s="3">
        <v>0</v>
      </c>
      <c r="AA9" s="3">
        <v>0</v>
      </c>
      <c r="AC9" s="3">
        <v>21680</v>
      </c>
      <c r="AE9" s="3">
        <v>958973</v>
      </c>
      <c r="AG9" s="3">
        <v>20446538753.0285</v>
      </c>
      <c r="AI9" s="3">
        <v>20786766355.5965</v>
      </c>
      <c r="AK9" s="10">
        <f>AI9/سهام!$Y$14</f>
        <v>0.10133537983916865</v>
      </c>
    </row>
    <row r="10" spans="1:37" ht="21" x14ac:dyDescent="0.25">
      <c r="A10" s="2" t="s">
        <v>100</v>
      </c>
      <c r="C10" s="1" t="s">
        <v>25</v>
      </c>
      <c r="E10" s="1" t="s">
        <v>25</v>
      </c>
      <c r="G10" s="1" t="s">
        <v>29</v>
      </c>
      <c r="I10" s="1" t="s">
        <v>30</v>
      </c>
      <c r="K10" s="3">
        <v>0</v>
      </c>
      <c r="M10" s="3">
        <v>0</v>
      </c>
      <c r="O10" s="19">
        <v>21370</v>
      </c>
      <c r="Q10" s="3">
        <v>13425768928.244312</v>
      </c>
      <c r="S10" s="3">
        <v>13508135346.624624</v>
      </c>
      <c r="U10" s="3">
        <v>0</v>
      </c>
      <c r="W10" s="3">
        <v>0</v>
      </c>
      <c r="Y10" s="3">
        <v>0</v>
      </c>
      <c r="AA10" s="3">
        <v>0</v>
      </c>
      <c r="AC10" s="3">
        <v>21370</v>
      </c>
      <c r="AE10" s="3">
        <v>640285</v>
      </c>
      <c r="AG10" s="3">
        <v>13508135346.624624</v>
      </c>
      <c r="AI10" s="3">
        <v>13680410426.105938</v>
      </c>
      <c r="AK10" s="10">
        <f>AI10/سهام!$Y$14</f>
        <v>6.6691930970394858E-2</v>
      </c>
    </row>
    <row r="11" spans="1:37" ht="21" x14ac:dyDescent="0.25">
      <c r="A11" s="2" t="s">
        <v>101</v>
      </c>
      <c r="C11" s="1" t="s">
        <v>25</v>
      </c>
      <c r="E11" s="1" t="s">
        <v>25</v>
      </c>
      <c r="G11" s="1" t="s">
        <v>32</v>
      </c>
      <c r="I11" s="1" t="s">
        <v>33</v>
      </c>
      <c r="K11" s="3">
        <v>0</v>
      </c>
      <c r="M11" s="3">
        <v>0</v>
      </c>
      <c r="O11" s="19">
        <v>13240</v>
      </c>
      <c r="Q11" s="3">
        <v>8455702486.0909996</v>
      </c>
      <c r="S11" s="3">
        <v>8542369054.9277496</v>
      </c>
      <c r="U11" s="3">
        <v>0</v>
      </c>
      <c r="W11" s="3">
        <v>0</v>
      </c>
      <c r="Y11" s="3">
        <v>0</v>
      </c>
      <c r="AA11" s="3">
        <v>0</v>
      </c>
      <c r="AC11" s="3">
        <v>13240</v>
      </c>
      <c r="AE11" s="3">
        <v>651838</v>
      </c>
      <c r="AG11" s="3">
        <v>8542369054.9277496</v>
      </c>
      <c r="AI11" s="3">
        <v>8628770871.7595005</v>
      </c>
      <c r="AK11" s="10">
        <f>AI11/سهام!$Y$14</f>
        <v>4.2065213938361573E-2</v>
      </c>
    </row>
    <row r="12" spans="1:37" ht="21" x14ac:dyDescent="0.25">
      <c r="A12" s="2" t="s">
        <v>102</v>
      </c>
      <c r="C12" s="1" t="s">
        <v>25</v>
      </c>
      <c r="E12" s="1" t="s">
        <v>25</v>
      </c>
      <c r="G12" s="1" t="s">
        <v>35</v>
      </c>
      <c r="I12" s="1" t="s">
        <v>36</v>
      </c>
      <c r="K12" s="3">
        <v>0</v>
      </c>
      <c r="M12" s="3">
        <v>0</v>
      </c>
      <c r="O12" s="19">
        <v>14440</v>
      </c>
      <c r="Q12" s="3">
        <v>10097851992.535999</v>
      </c>
      <c r="S12" s="3">
        <v>10202898389.424999</v>
      </c>
      <c r="U12" s="3">
        <v>0</v>
      </c>
      <c r="W12" s="3">
        <v>0</v>
      </c>
      <c r="Y12" s="3">
        <v>0</v>
      </c>
      <c r="AA12" s="3">
        <v>0</v>
      </c>
      <c r="AC12" s="3">
        <v>14440</v>
      </c>
      <c r="AE12" s="3">
        <v>713963</v>
      </c>
      <c r="AG12" s="3">
        <v>10202898389.424999</v>
      </c>
      <c r="AI12" s="3">
        <v>10307757100.338249</v>
      </c>
      <c r="AK12" s="10">
        <f>AI12/سهام!$Y$14</f>
        <v>5.0250263229202966E-2</v>
      </c>
    </row>
    <row r="13" spans="1:37" ht="21" x14ac:dyDescent="0.25">
      <c r="A13" s="2" t="s">
        <v>103</v>
      </c>
      <c r="C13" s="1" t="s">
        <v>25</v>
      </c>
      <c r="E13" s="1" t="s">
        <v>25</v>
      </c>
      <c r="G13" s="1" t="s">
        <v>38</v>
      </c>
      <c r="I13" s="1" t="s">
        <v>39</v>
      </c>
      <c r="K13" s="3">
        <v>0</v>
      </c>
      <c r="M13" s="3">
        <v>0</v>
      </c>
      <c r="O13" s="19">
        <v>8450</v>
      </c>
      <c r="Q13" s="3">
        <v>5606268479.6300001</v>
      </c>
      <c r="S13" s="3">
        <v>5667545221.2071877</v>
      </c>
      <c r="U13" s="3">
        <v>0</v>
      </c>
      <c r="W13" s="3">
        <v>0</v>
      </c>
      <c r="Y13" s="3">
        <v>0</v>
      </c>
      <c r="AA13" s="3">
        <v>0</v>
      </c>
      <c r="AC13" s="3">
        <v>8450</v>
      </c>
      <c r="AE13" s="3">
        <v>675926</v>
      </c>
      <c r="AG13" s="3">
        <v>5667545221.2071877</v>
      </c>
      <c r="AI13" s="3">
        <v>5710539477.0856247</v>
      </c>
      <c r="AK13" s="10">
        <f>AI13/سهام!$Y$14</f>
        <v>2.7838850790817646E-2</v>
      </c>
    </row>
    <row r="14" spans="1:37" ht="21" x14ac:dyDescent="0.25">
      <c r="A14" s="2" t="s">
        <v>104</v>
      </c>
      <c r="C14" s="1" t="s">
        <v>25</v>
      </c>
      <c r="E14" s="1" t="s">
        <v>25</v>
      </c>
      <c r="G14" s="1" t="s">
        <v>41</v>
      </c>
      <c r="I14" s="1" t="s">
        <v>42</v>
      </c>
      <c r="K14" s="3">
        <v>0</v>
      </c>
      <c r="M14" s="3">
        <v>0</v>
      </c>
      <c r="O14" s="19">
        <v>5260</v>
      </c>
      <c r="Q14" s="3">
        <v>3790910132.9784999</v>
      </c>
      <c r="S14" s="3">
        <v>3833881802.951375</v>
      </c>
      <c r="U14" s="3">
        <v>0</v>
      </c>
      <c r="W14" s="3">
        <v>0</v>
      </c>
      <c r="Y14" s="3">
        <v>0</v>
      </c>
      <c r="AA14" s="3">
        <v>0</v>
      </c>
      <c r="AC14" s="3">
        <v>5260</v>
      </c>
      <c r="AE14" s="3">
        <v>725112</v>
      </c>
      <c r="AG14" s="3">
        <v>3833881802.951375</v>
      </c>
      <c r="AI14" s="3">
        <v>3813397816.3470001</v>
      </c>
      <c r="AK14" s="10">
        <f>AI14/سهام!$Y$14</f>
        <v>1.8590294882173387E-2</v>
      </c>
    </row>
    <row r="15" spans="1:37" ht="21" x14ac:dyDescent="0.25">
      <c r="A15" s="2" t="s">
        <v>105</v>
      </c>
      <c r="C15" s="1" t="s">
        <v>25</v>
      </c>
      <c r="E15" s="1" t="s">
        <v>25</v>
      </c>
      <c r="G15" s="1" t="s">
        <v>44</v>
      </c>
      <c r="I15" s="1" t="s">
        <v>45</v>
      </c>
      <c r="K15" s="3">
        <v>0</v>
      </c>
      <c r="M15" s="3">
        <v>0</v>
      </c>
      <c r="O15" s="19">
        <v>2940</v>
      </c>
      <c r="Q15" s="3">
        <v>2469984254.1963749</v>
      </c>
      <c r="S15" s="3">
        <v>2507153815.9920001</v>
      </c>
      <c r="U15" s="3">
        <v>0</v>
      </c>
      <c r="W15" s="3">
        <v>0</v>
      </c>
      <c r="Y15" s="3">
        <v>0</v>
      </c>
      <c r="AA15" s="3">
        <v>0</v>
      </c>
      <c r="AC15" s="3">
        <v>2940</v>
      </c>
      <c r="AE15" s="3">
        <v>858938</v>
      </c>
      <c r="AG15" s="3">
        <v>2507153815.9920001</v>
      </c>
      <c r="AI15" s="3">
        <v>2524820013.41325</v>
      </c>
      <c r="AK15" s="10">
        <f>AI15/سهام!$Y$14</f>
        <v>1.2308484672791933E-2</v>
      </c>
    </row>
    <row r="16" spans="1:37" ht="21" x14ac:dyDescent="0.25">
      <c r="A16" s="2" t="s">
        <v>106</v>
      </c>
      <c r="C16" s="1" t="s">
        <v>25</v>
      </c>
      <c r="E16" s="1" t="s">
        <v>25</v>
      </c>
      <c r="G16" s="1" t="s">
        <v>47</v>
      </c>
      <c r="I16" s="1" t="s">
        <v>48</v>
      </c>
      <c r="K16" s="3">
        <v>0</v>
      </c>
      <c r="M16" s="3">
        <v>0</v>
      </c>
      <c r="O16" s="19">
        <v>2700</v>
      </c>
      <c r="Q16" s="3">
        <v>1723494459.9993751</v>
      </c>
      <c r="S16" s="3">
        <v>1757381416.875</v>
      </c>
      <c r="U16" s="3">
        <v>0</v>
      </c>
      <c r="W16" s="3">
        <v>0</v>
      </c>
      <c r="Y16" s="3">
        <v>0</v>
      </c>
      <c r="AA16" s="3">
        <v>0</v>
      </c>
      <c r="AC16" s="3">
        <v>2700</v>
      </c>
      <c r="AE16" s="3">
        <v>653000</v>
      </c>
      <c r="AG16" s="3">
        <v>1757381416.875</v>
      </c>
      <c r="AI16" s="3">
        <v>1762780438.125</v>
      </c>
      <c r="AK16" s="10">
        <f>AI16/سهام!$Y$14</f>
        <v>8.5935456344973654E-3</v>
      </c>
    </row>
    <row r="17" spans="1:37" ht="21" x14ac:dyDescent="0.25">
      <c r="A17" s="2" t="s">
        <v>107</v>
      </c>
      <c r="C17" s="1" t="s">
        <v>25</v>
      </c>
      <c r="E17" s="1" t="s">
        <v>25</v>
      </c>
      <c r="G17" s="1" t="s">
        <v>50</v>
      </c>
      <c r="I17" s="1" t="s">
        <v>51</v>
      </c>
      <c r="K17" s="3">
        <v>0</v>
      </c>
      <c r="M17" s="3">
        <v>0</v>
      </c>
      <c r="O17" s="19">
        <v>1660</v>
      </c>
      <c r="Q17" s="3">
        <v>1424277442.9152501</v>
      </c>
      <c r="S17" s="3">
        <v>1442039542.951</v>
      </c>
      <c r="U17" s="3">
        <v>0</v>
      </c>
      <c r="W17" s="3">
        <v>0</v>
      </c>
      <c r="Y17" s="3">
        <v>0</v>
      </c>
      <c r="AA17" s="3">
        <v>0</v>
      </c>
      <c r="AC17" s="3">
        <v>1660</v>
      </c>
      <c r="AE17" s="3">
        <v>876725</v>
      </c>
      <c r="AG17" s="3">
        <v>1442039542.951</v>
      </c>
      <c r="AI17" s="3">
        <v>1455099715.3656249</v>
      </c>
      <c r="AK17" s="10">
        <f>AI17/سهام!$Y$14</f>
        <v>7.0936036821687958E-3</v>
      </c>
    </row>
    <row r="18" spans="1:37" ht="21" x14ac:dyDescent="0.25">
      <c r="A18" s="2" t="s">
        <v>108</v>
      </c>
      <c r="C18" s="1" t="s">
        <v>25</v>
      </c>
      <c r="E18" s="1" t="s">
        <v>25</v>
      </c>
      <c r="G18" s="1" t="s">
        <v>53</v>
      </c>
      <c r="I18" s="1" t="s">
        <v>54</v>
      </c>
      <c r="K18" s="3">
        <v>0</v>
      </c>
      <c r="M18" s="3">
        <v>0</v>
      </c>
      <c r="O18" s="19">
        <v>1250</v>
      </c>
      <c r="Q18" s="3">
        <v>1085929389.6171875</v>
      </c>
      <c r="S18" s="3">
        <v>1096312507.3359375</v>
      </c>
      <c r="U18" s="3">
        <v>0</v>
      </c>
      <c r="W18" s="3">
        <v>0</v>
      </c>
      <c r="Y18" s="3">
        <v>0</v>
      </c>
      <c r="AA18" s="3">
        <v>0</v>
      </c>
      <c r="AC18" s="3">
        <v>1250</v>
      </c>
      <c r="AE18" s="3">
        <v>889838</v>
      </c>
      <c r="AG18" s="3">
        <v>1096312507.3359375</v>
      </c>
      <c r="AI18" s="3">
        <v>1112095896.078125</v>
      </c>
      <c r="AK18" s="10">
        <f>AI18/سهام!$Y$14</f>
        <v>5.4214618146374753E-3</v>
      </c>
    </row>
    <row r="19" spans="1:37" ht="19.5" thickBot="1" x14ac:dyDescent="0.3">
      <c r="Q19" s="8">
        <f>SUM(Q9:Q18)</f>
        <v>68250464800.713989</v>
      </c>
      <c r="S19" s="8">
        <f>SUM(S9:S18)</f>
        <v>69004255851.318359</v>
      </c>
      <c r="W19" s="8">
        <f>SUM(W9:W18)</f>
        <v>0</v>
      </c>
      <c r="Y19" s="11"/>
      <c r="AA19" s="8">
        <f>SUM(AA9:AA18)</f>
        <v>0</v>
      </c>
      <c r="AE19" s="20"/>
      <c r="AG19" s="8">
        <f>SUM(AG9:AG18)</f>
        <v>69004255851.318359</v>
      </c>
      <c r="AI19" s="8">
        <f>SUM(AI9:AI18)</f>
        <v>69782438110.214813</v>
      </c>
      <c r="AK19" s="12">
        <f>SUM(AK9:AK18)</f>
        <v>0.3401890294542147</v>
      </c>
    </row>
    <row r="20" spans="1:37" ht="19.5" thickTop="1" x14ac:dyDescent="0.2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Q8" sqref="Q8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4" t="s">
        <v>56</v>
      </c>
      <c r="C6" s="15" t="s">
        <v>57</v>
      </c>
      <c r="D6" s="15" t="s">
        <v>57</v>
      </c>
      <c r="E6" s="15" t="s">
        <v>57</v>
      </c>
      <c r="F6" s="15" t="s">
        <v>57</v>
      </c>
      <c r="G6" s="15" t="s">
        <v>57</v>
      </c>
      <c r="H6" s="15" t="s">
        <v>57</v>
      </c>
      <c r="I6" s="15" t="s">
        <v>57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30" x14ac:dyDescent="0.25">
      <c r="A7" s="15" t="s">
        <v>56</v>
      </c>
      <c r="C7" s="15" t="s">
        <v>58</v>
      </c>
      <c r="E7" s="15" t="s">
        <v>59</v>
      </c>
      <c r="G7" s="15" t="s">
        <v>60</v>
      </c>
      <c r="I7" s="15" t="s">
        <v>22</v>
      </c>
      <c r="K7" s="15" t="s">
        <v>61</v>
      </c>
      <c r="M7" s="15" t="s">
        <v>62</v>
      </c>
      <c r="O7" s="15" t="s">
        <v>63</v>
      </c>
      <c r="Q7" s="15" t="s">
        <v>61</v>
      </c>
      <c r="S7" s="15" t="s">
        <v>55</v>
      </c>
    </row>
    <row r="8" spans="1:19" ht="21" x14ac:dyDescent="0.25">
      <c r="A8" s="2" t="s">
        <v>64</v>
      </c>
      <c r="C8" s="1" t="s">
        <v>98</v>
      </c>
      <c r="E8" s="1" t="s">
        <v>66</v>
      </c>
      <c r="G8" s="1" t="s">
        <v>67</v>
      </c>
      <c r="I8" s="1">
        <v>0</v>
      </c>
      <c r="K8" s="3">
        <v>4441040883</v>
      </c>
      <c r="M8" s="3">
        <v>71399817975</v>
      </c>
      <c r="O8" s="3">
        <v>7493790707</v>
      </c>
      <c r="Q8" s="3">
        <v>68347068151</v>
      </c>
      <c r="S8" s="10">
        <f>Q8/سهام!$Y$14</f>
        <v>0.33319160823253413</v>
      </c>
    </row>
    <row r="9" spans="1:19" ht="21" x14ac:dyDescent="0.25">
      <c r="A9" s="2" t="s">
        <v>64</v>
      </c>
      <c r="C9" s="1" t="s">
        <v>68</v>
      </c>
      <c r="E9" s="1" t="s">
        <v>69</v>
      </c>
      <c r="G9" s="1" t="s">
        <v>70</v>
      </c>
      <c r="I9" s="1">
        <v>0</v>
      </c>
      <c r="K9" s="3">
        <v>50000000</v>
      </c>
      <c r="M9" s="3">
        <v>7492552217</v>
      </c>
      <c r="O9" s="3">
        <v>7492552217</v>
      </c>
      <c r="Q9" s="3">
        <v>50000000</v>
      </c>
      <c r="S9" s="10">
        <f>Q9/سهام!$Y$14</f>
        <v>2.4374974468283696E-4</v>
      </c>
    </row>
    <row r="10" spans="1:19" ht="19.5" thickBot="1" x14ac:dyDescent="0.3">
      <c r="K10" s="8">
        <f>SUM(K8:K9)</f>
        <v>4491040883</v>
      </c>
      <c r="M10" s="8">
        <f>SUM(M8:M9)</f>
        <v>78892370192</v>
      </c>
      <c r="O10" s="8">
        <f>SUM(O8:O9)</f>
        <v>14986342924</v>
      </c>
      <c r="Q10" s="8">
        <f>SUM(Q8:Q9)</f>
        <v>68397068151</v>
      </c>
      <c r="S10" s="12">
        <f>SUM(S8:S9)</f>
        <v>0.33343535797721696</v>
      </c>
    </row>
    <row r="11" spans="1:19" ht="19.5" thickTop="1" x14ac:dyDescent="0.25"/>
  </sheetData>
  <mergeCells count="17"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O17" sqref="O17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25">
      <c r="A3" s="13" t="s">
        <v>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25">
      <c r="A6" s="15" t="s">
        <v>72</v>
      </c>
      <c r="B6" s="15" t="s">
        <v>72</v>
      </c>
      <c r="C6" s="15" t="s">
        <v>72</v>
      </c>
      <c r="D6" s="15" t="s">
        <v>72</v>
      </c>
      <c r="E6" s="15" t="s">
        <v>72</v>
      </c>
      <c r="F6" s="15" t="s">
        <v>72</v>
      </c>
      <c r="G6" s="15" t="s">
        <v>72</v>
      </c>
      <c r="I6" s="15" t="s">
        <v>73</v>
      </c>
      <c r="J6" s="15" t="s">
        <v>73</v>
      </c>
      <c r="K6" s="15" t="s">
        <v>73</v>
      </c>
      <c r="L6" s="15" t="s">
        <v>73</v>
      </c>
      <c r="M6" s="15" t="s">
        <v>73</v>
      </c>
      <c r="O6" s="15" t="s">
        <v>74</v>
      </c>
      <c r="P6" s="15" t="s">
        <v>74</v>
      </c>
      <c r="Q6" s="15" t="s">
        <v>74</v>
      </c>
      <c r="R6" s="15" t="s">
        <v>74</v>
      </c>
      <c r="S6" s="15" t="s">
        <v>74</v>
      </c>
    </row>
    <row r="7" spans="1:19" ht="30" x14ac:dyDescent="0.25">
      <c r="A7" s="15" t="s">
        <v>75</v>
      </c>
      <c r="C7" s="15" t="s">
        <v>76</v>
      </c>
      <c r="E7" s="15" t="s">
        <v>21</v>
      </c>
      <c r="G7" s="15" t="s">
        <v>22</v>
      </c>
      <c r="I7" s="15" t="s">
        <v>77</v>
      </c>
      <c r="K7" s="15" t="s">
        <v>78</v>
      </c>
      <c r="M7" s="15" t="s">
        <v>79</v>
      </c>
      <c r="O7" s="15" t="s">
        <v>77</v>
      </c>
      <c r="Q7" s="15" t="s">
        <v>78</v>
      </c>
      <c r="S7" s="15" t="s">
        <v>79</v>
      </c>
    </row>
    <row r="8" spans="1:19" ht="21" x14ac:dyDescent="0.25">
      <c r="A8" s="2" t="s">
        <v>64</v>
      </c>
      <c r="C8" s="3">
        <v>1</v>
      </c>
      <c r="E8" s="1" t="s">
        <v>80</v>
      </c>
      <c r="G8" s="1">
        <v>0</v>
      </c>
      <c r="I8" s="3">
        <v>29201364</v>
      </c>
      <c r="K8" s="3">
        <v>0</v>
      </c>
      <c r="M8" s="3">
        <v>29201364</v>
      </c>
      <c r="O8" s="3">
        <v>113579155</v>
      </c>
      <c r="Q8" s="3">
        <v>0</v>
      </c>
      <c r="S8" s="3">
        <v>113579155</v>
      </c>
    </row>
    <row r="9" spans="1:19" ht="19.5" thickBot="1" x14ac:dyDescent="0.3">
      <c r="I9" s="8">
        <f>SUM(I8)</f>
        <v>29201364</v>
      </c>
      <c r="K9" s="8">
        <f>SUM(K8)</f>
        <v>0</v>
      </c>
      <c r="M9" s="8">
        <f>SUM(M8)</f>
        <v>29201364</v>
      </c>
      <c r="O9" s="8">
        <f>SUM(O8)</f>
        <v>113579155</v>
      </c>
      <c r="Q9" s="8">
        <f>SUM(Q8)</f>
        <v>0</v>
      </c>
      <c r="S9" s="8">
        <f>SUM(S8)</f>
        <v>113579155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topLeftCell="A4" workbookViewId="0">
      <selection activeCell="I13" sqref="I13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4" t="s">
        <v>3</v>
      </c>
      <c r="C6" s="15" t="s">
        <v>73</v>
      </c>
      <c r="D6" s="15" t="s">
        <v>73</v>
      </c>
      <c r="E6" s="15" t="s">
        <v>73</v>
      </c>
      <c r="F6" s="15" t="s">
        <v>73</v>
      </c>
      <c r="G6" s="15" t="s">
        <v>73</v>
      </c>
      <c r="H6" s="15" t="s">
        <v>73</v>
      </c>
      <c r="I6" s="15" t="s">
        <v>73</v>
      </c>
      <c r="K6" s="15" t="s">
        <v>74</v>
      </c>
      <c r="L6" s="15" t="s">
        <v>74</v>
      </c>
      <c r="M6" s="15" t="s">
        <v>74</v>
      </c>
      <c r="N6" s="15" t="s">
        <v>74</v>
      </c>
      <c r="O6" s="15" t="s">
        <v>74</v>
      </c>
      <c r="P6" s="15" t="s">
        <v>74</v>
      </c>
      <c r="Q6" s="15" t="s">
        <v>74</v>
      </c>
    </row>
    <row r="7" spans="1:17" ht="30" x14ac:dyDescent="0.25">
      <c r="A7" s="15" t="s">
        <v>3</v>
      </c>
      <c r="C7" s="15" t="s">
        <v>7</v>
      </c>
      <c r="E7" s="15" t="s">
        <v>81</v>
      </c>
      <c r="G7" s="15" t="s">
        <v>82</v>
      </c>
      <c r="I7" s="15" t="s">
        <v>83</v>
      </c>
      <c r="K7" s="15" t="s">
        <v>7</v>
      </c>
      <c r="M7" s="15" t="s">
        <v>81</v>
      </c>
      <c r="O7" s="15" t="s">
        <v>82</v>
      </c>
      <c r="Q7" s="15" t="s">
        <v>83</v>
      </c>
    </row>
    <row r="8" spans="1:17" ht="21" x14ac:dyDescent="0.25">
      <c r="A8" s="2" t="s">
        <v>99</v>
      </c>
      <c r="C8" s="3">
        <v>21680</v>
      </c>
      <c r="E8" s="3">
        <v>20786766355.5965</v>
      </c>
      <c r="G8" s="3">
        <v>20446538753.0285</v>
      </c>
      <c r="I8" s="21">
        <f>E8-G8</f>
        <v>340227602.56800079</v>
      </c>
      <c r="K8" s="3">
        <v>21680</v>
      </c>
      <c r="M8" s="3">
        <v>20786766355.5965</v>
      </c>
      <c r="O8" s="3">
        <v>19908766693</v>
      </c>
      <c r="Q8" s="21">
        <f>M8-O8</f>
        <v>877999662.5965004</v>
      </c>
    </row>
    <row r="9" spans="1:17" ht="21" x14ac:dyDescent="0.25">
      <c r="A9" s="2" t="s">
        <v>100</v>
      </c>
      <c r="C9" s="3">
        <v>21370</v>
      </c>
      <c r="E9" s="3">
        <v>13680410426.105938</v>
      </c>
      <c r="G9" s="3">
        <v>13508135346.624624</v>
      </c>
      <c r="I9" s="21">
        <f t="shared" ref="I9:I17" si="0">E9-G9</f>
        <v>172275079.48131371</v>
      </c>
      <c r="K9" s="3">
        <v>21370</v>
      </c>
      <c r="M9" s="3">
        <v>13680410426.105938</v>
      </c>
      <c r="O9" s="3">
        <v>13846264227</v>
      </c>
      <c r="Q9" s="21">
        <f t="shared" ref="Q9:Q17" si="1">M9-O9</f>
        <v>-165853800.89406204</v>
      </c>
    </row>
    <row r="10" spans="1:17" ht="21" x14ac:dyDescent="0.25">
      <c r="A10" s="2" t="s">
        <v>101</v>
      </c>
      <c r="C10" s="3">
        <v>13240</v>
      </c>
      <c r="E10" s="3">
        <v>8628770871.7595005</v>
      </c>
      <c r="G10" s="3">
        <v>8542369054.9277496</v>
      </c>
      <c r="I10" s="21">
        <f t="shared" si="0"/>
        <v>86401816.83175087</v>
      </c>
      <c r="K10" s="3">
        <v>13240</v>
      </c>
      <c r="M10" s="3">
        <v>8628770871.7595005</v>
      </c>
      <c r="O10" s="3">
        <v>9486267357</v>
      </c>
      <c r="Q10" s="21">
        <f t="shared" si="1"/>
        <v>-857496485.2404995</v>
      </c>
    </row>
    <row r="11" spans="1:17" ht="21" x14ac:dyDescent="0.25">
      <c r="A11" s="2" t="s">
        <v>102</v>
      </c>
      <c r="C11" s="3">
        <v>14440</v>
      </c>
      <c r="E11" s="3">
        <v>10307757100.338249</v>
      </c>
      <c r="G11" s="3">
        <v>10202898389.424999</v>
      </c>
      <c r="I11" s="21">
        <f t="shared" si="0"/>
        <v>104858710.91324997</v>
      </c>
      <c r="K11" s="3">
        <v>14440</v>
      </c>
      <c r="M11" s="3">
        <v>10307757100.338249</v>
      </c>
      <c r="O11" s="3">
        <v>9416742631</v>
      </c>
      <c r="Q11" s="21">
        <f t="shared" si="1"/>
        <v>891014469.33824921</v>
      </c>
    </row>
    <row r="12" spans="1:17" ht="21" x14ac:dyDescent="0.25">
      <c r="A12" s="2" t="s">
        <v>103</v>
      </c>
      <c r="C12" s="3">
        <v>8450</v>
      </c>
      <c r="E12" s="3">
        <v>5710539477.0856247</v>
      </c>
      <c r="G12" s="3">
        <v>5667545221.2071877</v>
      </c>
      <c r="I12" s="21">
        <f t="shared" si="0"/>
        <v>42994255.878437042</v>
      </c>
      <c r="K12" s="3">
        <v>8450</v>
      </c>
      <c r="M12" s="3">
        <v>5710539477.0856247</v>
      </c>
      <c r="O12" s="3">
        <v>5731820252</v>
      </c>
      <c r="Q12" s="21">
        <f t="shared" si="1"/>
        <v>-21280774.914375305</v>
      </c>
    </row>
    <row r="13" spans="1:17" ht="21" x14ac:dyDescent="0.25">
      <c r="A13" s="2" t="s">
        <v>104</v>
      </c>
      <c r="C13" s="3">
        <v>5260</v>
      </c>
      <c r="E13" s="3">
        <v>3813397816.3470001</v>
      </c>
      <c r="G13" s="3">
        <v>3833881802.951375</v>
      </c>
      <c r="I13" s="21">
        <f t="shared" si="0"/>
        <v>-20483986.604374886</v>
      </c>
      <c r="K13" s="3">
        <v>5260</v>
      </c>
      <c r="M13" s="3">
        <v>3813397816.3470001</v>
      </c>
      <c r="O13" s="3">
        <v>3802022611</v>
      </c>
      <c r="Q13" s="21">
        <f t="shared" si="1"/>
        <v>11375205.347000122</v>
      </c>
    </row>
    <row r="14" spans="1:17" ht="21" x14ac:dyDescent="0.25">
      <c r="A14" s="2" t="s">
        <v>105</v>
      </c>
      <c r="C14" s="3">
        <v>2940</v>
      </c>
      <c r="E14" s="3">
        <v>2524820013.41325</v>
      </c>
      <c r="G14" s="3">
        <v>2507153815.9920001</v>
      </c>
      <c r="I14" s="21">
        <f t="shared" si="0"/>
        <v>17666197.421249866</v>
      </c>
      <c r="K14" s="3">
        <v>2940</v>
      </c>
      <c r="M14" s="3">
        <v>2524820013.41325</v>
      </c>
      <c r="O14" s="3">
        <v>2466516033</v>
      </c>
      <c r="Q14" s="21">
        <f t="shared" si="1"/>
        <v>58303980.413249969</v>
      </c>
    </row>
    <row r="15" spans="1:17" ht="21" x14ac:dyDescent="0.25">
      <c r="A15" s="2" t="s">
        <v>106</v>
      </c>
      <c r="C15" s="3">
        <v>2700</v>
      </c>
      <c r="E15" s="3">
        <v>1762780438.125</v>
      </c>
      <c r="G15" s="3">
        <v>1757381416.875</v>
      </c>
      <c r="I15" s="21">
        <f t="shared" si="0"/>
        <v>5399021.25</v>
      </c>
      <c r="K15" s="3">
        <v>2700</v>
      </c>
      <c r="M15" s="3">
        <v>1762780438.125</v>
      </c>
      <c r="O15" s="3">
        <v>1781961120</v>
      </c>
      <c r="Q15" s="21">
        <f t="shared" si="1"/>
        <v>-19180681.875</v>
      </c>
    </row>
    <row r="16" spans="1:17" ht="21" x14ac:dyDescent="0.25">
      <c r="A16" s="2" t="s">
        <v>107</v>
      </c>
      <c r="C16" s="3">
        <v>1660</v>
      </c>
      <c r="E16" s="3">
        <v>1455099715.3656249</v>
      </c>
      <c r="G16" s="3">
        <v>1442039542.951</v>
      </c>
      <c r="I16" s="21">
        <f t="shared" si="0"/>
        <v>13060172.414624929</v>
      </c>
      <c r="K16" s="3">
        <v>1660</v>
      </c>
      <c r="M16" s="3">
        <v>1455099715.3656249</v>
      </c>
      <c r="O16" s="3">
        <v>1415157449</v>
      </c>
      <c r="Q16" s="21">
        <f t="shared" si="1"/>
        <v>39942266.365624905</v>
      </c>
    </row>
    <row r="17" spans="1:17" ht="21" x14ac:dyDescent="0.25">
      <c r="A17" s="2" t="s">
        <v>108</v>
      </c>
      <c r="C17" s="3">
        <v>1250</v>
      </c>
      <c r="E17" s="3">
        <v>1112095896.078125</v>
      </c>
      <c r="G17" s="3">
        <v>1096312507.3359375</v>
      </c>
      <c r="I17" s="21">
        <f t="shared" si="0"/>
        <v>15783388.7421875</v>
      </c>
      <c r="K17" s="3">
        <v>1250</v>
      </c>
      <c r="M17" s="3">
        <v>1112095896.078125</v>
      </c>
      <c r="O17" s="3">
        <v>1076445068</v>
      </c>
      <c r="Q17" s="21">
        <f t="shared" si="1"/>
        <v>35650828.078125</v>
      </c>
    </row>
    <row r="18" spans="1:17" ht="19.5" thickBot="1" x14ac:dyDescent="0.3">
      <c r="E18" s="8">
        <f>SUM(E8:E17)</f>
        <v>69782438110.214813</v>
      </c>
      <c r="G18" s="8">
        <f>SUM(G8:G17)</f>
        <v>69004255851.318359</v>
      </c>
      <c r="I18" s="8">
        <f>SUM(I8:I17)</f>
        <v>778182258.89643979</v>
      </c>
      <c r="M18" s="8">
        <f>SUM(M8:M17)</f>
        <v>69782438110.214813</v>
      </c>
      <c r="O18" s="8">
        <f>SUM(O8:O17)</f>
        <v>68931963441</v>
      </c>
      <c r="Q18" s="8">
        <f>SUM(Q8:Q17)</f>
        <v>850474669.21481276</v>
      </c>
    </row>
    <row r="19" spans="1:17" ht="19.5" thickTop="1" x14ac:dyDescent="0.2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topLeftCell="A4" workbookViewId="0">
      <selection activeCell="O14" sqref="O14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25">
      <c r="A3" s="13" t="s">
        <v>71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25">
      <c r="A6" s="14" t="s">
        <v>75</v>
      </c>
      <c r="C6" s="15" t="s">
        <v>73</v>
      </c>
      <c r="D6" s="15" t="s">
        <v>73</v>
      </c>
      <c r="E6" s="15" t="s">
        <v>73</v>
      </c>
      <c r="F6" s="15" t="s">
        <v>73</v>
      </c>
      <c r="G6" s="15" t="s">
        <v>73</v>
      </c>
      <c r="H6" s="15" t="s">
        <v>73</v>
      </c>
      <c r="I6" s="15" t="s">
        <v>73</v>
      </c>
      <c r="K6" s="15" t="s">
        <v>74</v>
      </c>
      <c r="L6" s="15" t="s">
        <v>74</v>
      </c>
      <c r="M6" s="15" t="s">
        <v>74</v>
      </c>
      <c r="N6" s="15" t="s">
        <v>74</v>
      </c>
      <c r="O6" s="15" t="s">
        <v>74</v>
      </c>
      <c r="P6" s="15" t="s">
        <v>74</v>
      </c>
      <c r="Q6" s="15" t="s">
        <v>74</v>
      </c>
    </row>
    <row r="7" spans="1:17" ht="30" x14ac:dyDescent="0.25">
      <c r="A7" s="15" t="s">
        <v>75</v>
      </c>
      <c r="C7" s="15" t="s">
        <v>87</v>
      </c>
      <c r="E7" s="15" t="s">
        <v>84</v>
      </c>
      <c r="G7" s="15" t="s">
        <v>85</v>
      </c>
      <c r="I7" s="15" t="s">
        <v>88</v>
      </c>
      <c r="K7" s="15" t="s">
        <v>87</v>
      </c>
      <c r="M7" s="15" t="s">
        <v>84</v>
      </c>
      <c r="O7" s="15" t="s">
        <v>85</v>
      </c>
      <c r="Q7" s="15" t="s">
        <v>88</v>
      </c>
    </row>
    <row r="8" spans="1:17" ht="21" x14ac:dyDescent="0.25">
      <c r="A8" s="2" t="s">
        <v>34</v>
      </c>
      <c r="C8" s="3">
        <v>0</v>
      </c>
      <c r="E8" s="21">
        <v>340227602.56800079</v>
      </c>
      <c r="F8" s="21"/>
      <c r="G8" s="21">
        <v>0</v>
      </c>
      <c r="H8" s="21"/>
      <c r="I8" s="21">
        <f>E8</f>
        <v>340227602.56800079</v>
      </c>
      <c r="J8" s="21"/>
      <c r="K8" s="21">
        <v>0</v>
      </c>
      <c r="L8" s="21"/>
      <c r="M8" s="21">
        <v>877999662.5965004</v>
      </c>
      <c r="N8" s="21"/>
      <c r="O8" s="21">
        <v>0</v>
      </c>
      <c r="P8" s="21"/>
      <c r="Q8" s="21">
        <f>M8</f>
        <v>877999662.5965004</v>
      </c>
    </row>
    <row r="9" spans="1:17" ht="21" x14ac:dyDescent="0.25">
      <c r="A9" s="2" t="s">
        <v>31</v>
      </c>
      <c r="C9" s="3">
        <v>0</v>
      </c>
      <c r="E9" s="21">
        <v>172275079.48131371</v>
      </c>
      <c r="F9" s="21"/>
      <c r="G9" s="21">
        <v>0</v>
      </c>
      <c r="H9" s="21"/>
      <c r="I9" s="21">
        <f t="shared" ref="I9:I17" si="0">E9</f>
        <v>172275079.48131371</v>
      </c>
      <c r="J9" s="21"/>
      <c r="K9" s="21">
        <v>0</v>
      </c>
      <c r="L9" s="21"/>
      <c r="M9" s="21">
        <v>-165853800.89406204</v>
      </c>
      <c r="N9" s="21"/>
      <c r="O9" s="21">
        <v>0</v>
      </c>
      <c r="P9" s="21"/>
      <c r="Q9" s="21">
        <f t="shared" ref="Q9:Q17" si="1">M9</f>
        <v>-165853800.89406204</v>
      </c>
    </row>
    <row r="10" spans="1:17" ht="21" x14ac:dyDescent="0.25">
      <c r="A10" s="2" t="s">
        <v>28</v>
      </c>
      <c r="C10" s="3">
        <v>0</v>
      </c>
      <c r="E10" s="21">
        <v>86401816.83175087</v>
      </c>
      <c r="F10" s="21"/>
      <c r="G10" s="21">
        <v>0</v>
      </c>
      <c r="H10" s="21"/>
      <c r="I10" s="21">
        <f t="shared" si="0"/>
        <v>86401816.83175087</v>
      </c>
      <c r="J10" s="21"/>
      <c r="K10" s="21">
        <v>0</v>
      </c>
      <c r="L10" s="21"/>
      <c r="M10" s="21">
        <v>-857496485.2404995</v>
      </c>
      <c r="N10" s="21"/>
      <c r="O10" s="21">
        <v>0</v>
      </c>
      <c r="P10" s="21"/>
      <c r="Q10" s="21">
        <f t="shared" si="1"/>
        <v>-857496485.2404995</v>
      </c>
    </row>
    <row r="11" spans="1:17" ht="21" x14ac:dyDescent="0.25">
      <c r="A11" s="2" t="s">
        <v>37</v>
      </c>
      <c r="C11" s="3">
        <v>0</v>
      </c>
      <c r="E11" s="21">
        <v>104858710.91324997</v>
      </c>
      <c r="F11" s="21"/>
      <c r="G11" s="21">
        <v>0</v>
      </c>
      <c r="H11" s="21"/>
      <c r="I11" s="21">
        <f t="shared" si="0"/>
        <v>104858710.91324997</v>
      </c>
      <c r="J11" s="21"/>
      <c r="K11" s="21">
        <v>0</v>
      </c>
      <c r="L11" s="21"/>
      <c r="M11" s="21">
        <v>891014469.33824921</v>
      </c>
      <c r="N11" s="21"/>
      <c r="O11" s="21">
        <v>0</v>
      </c>
      <c r="P11" s="21"/>
      <c r="Q11" s="21">
        <f t="shared" si="1"/>
        <v>891014469.33824921</v>
      </c>
    </row>
    <row r="12" spans="1:17" ht="21" x14ac:dyDescent="0.25">
      <c r="A12" s="2" t="s">
        <v>40</v>
      </c>
      <c r="C12" s="3">
        <v>0</v>
      </c>
      <c r="E12" s="21">
        <v>42994255.878437042</v>
      </c>
      <c r="F12" s="21"/>
      <c r="G12" s="21">
        <v>0</v>
      </c>
      <c r="H12" s="21"/>
      <c r="I12" s="21">
        <f t="shared" si="0"/>
        <v>42994255.878437042</v>
      </c>
      <c r="J12" s="21"/>
      <c r="K12" s="21">
        <v>0</v>
      </c>
      <c r="L12" s="21"/>
      <c r="M12" s="21">
        <v>-21280774.914375305</v>
      </c>
      <c r="N12" s="21"/>
      <c r="O12" s="21">
        <v>0</v>
      </c>
      <c r="P12" s="21"/>
      <c r="Q12" s="21">
        <f t="shared" si="1"/>
        <v>-21280774.914375305</v>
      </c>
    </row>
    <row r="13" spans="1:17" ht="21" x14ac:dyDescent="0.25">
      <c r="A13" s="2" t="s">
        <v>43</v>
      </c>
      <c r="C13" s="3">
        <v>0</v>
      </c>
      <c r="E13" s="21">
        <v>-20483986.604374886</v>
      </c>
      <c r="F13" s="21"/>
      <c r="G13" s="21">
        <v>0</v>
      </c>
      <c r="H13" s="21"/>
      <c r="I13" s="21">
        <f t="shared" si="0"/>
        <v>-20483986.604374886</v>
      </c>
      <c r="J13" s="21"/>
      <c r="K13" s="21">
        <v>0</v>
      </c>
      <c r="L13" s="21"/>
      <c r="M13" s="21">
        <v>11375205.347000122</v>
      </c>
      <c r="N13" s="21"/>
      <c r="O13" s="21">
        <v>0</v>
      </c>
      <c r="P13" s="21"/>
      <c r="Q13" s="21">
        <f t="shared" si="1"/>
        <v>11375205.347000122</v>
      </c>
    </row>
    <row r="14" spans="1:17" ht="21" x14ac:dyDescent="0.25">
      <c r="A14" s="2" t="s">
        <v>46</v>
      </c>
      <c r="C14" s="3">
        <v>0</v>
      </c>
      <c r="E14" s="21">
        <v>17666197.421249866</v>
      </c>
      <c r="F14" s="21"/>
      <c r="G14" s="21">
        <v>0</v>
      </c>
      <c r="H14" s="21"/>
      <c r="I14" s="21">
        <f t="shared" si="0"/>
        <v>17666197.421249866</v>
      </c>
      <c r="J14" s="21"/>
      <c r="K14" s="21">
        <v>0</v>
      </c>
      <c r="L14" s="21"/>
      <c r="M14" s="21">
        <v>58303980.413249969</v>
      </c>
      <c r="N14" s="21"/>
      <c r="O14" s="21">
        <v>0</v>
      </c>
      <c r="P14" s="21"/>
      <c r="Q14" s="21">
        <f t="shared" si="1"/>
        <v>58303980.413249969</v>
      </c>
    </row>
    <row r="15" spans="1:17" ht="21" x14ac:dyDescent="0.25">
      <c r="A15" s="2" t="s">
        <v>24</v>
      </c>
      <c r="C15" s="3">
        <v>0</v>
      </c>
      <c r="E15" s="21">
        <v>5399021.25</v>
      </c>
      <c r="F15" s="21"/>
      <c r="G15" s="21">
        <v>0</v>
      </c>
      <c r="H15" s="21"/>
      <c r="I15" s="21">
        <f t="shared" si="0"/>
        <v>5399021.25</v>
      </c>
      <c r="J15" s="21"/>
      <c r="K15" s="21">
        <v>0</v>
      </c>
      <c r="L15" s="21"/>
      <c r="M15" s="21">
        <v>-19180681.875</v>
      </c>
      <c r="N15" s="21"/>
      <c r="O15" s="21">
        <v>0</v>
      </c>
      <c r="P15" s="21"/>
      <c r="Q15" s="21">
        <f t="shared" si="1"/>
        <v>-19180681.875</v>
      </c>
    </row>
    <row r="16" spans="1:17" ht="21" x14ac:dyDescent="0.25">
      <c r="A16" s="2" t="s">
        <v>49</v>
      </c>
      <c r="C16" s="3">
        <v>0</v>
      </c>
      <c r="E16" s="21">
        <v>13060172.414624929</v>
      </c>
      <c r="F16" s="21"/>
      <c r="G16" s="21">
        <v>0</v>
      </c>
      <c r="H16" s="21"/>
      <c r="I16" s="21">
        <f t="shared" si="0"/>
        <v>13060172.414624929</v>
      </c>
      <c r="J16" s="21"/>
      <c r="K16" s="21">
        <v>0</v>
      </c>
      <c r="L16" s="21"/>
      <c r="M16" s="21">
        <v>39942266.365624905</v>
      </c>
      <c r="N16" s="21"/>
      <c r="O16" s="21">
        <v>0</v>
      </c>
      <c r="P16" s="21"/>
      <c r="Q16" s="21">
        <f t="shared" si="1"/>
        <v>39942266.365624905</v>
      </c>
    </row>
    <row r="17" spans="1:17" ht="21" x14ac:dyDescent="0.25">
      <c r="A17" s="2" t="s">
        <v>52</v>
      </c>
      <c r="C17" s="3">
        <v>0</v>
      </c>
      <c r="E17" s="3">
        <v>15783388.7421875</v>
      </c>
      <c r="G17" s="3">
        <v>0</v>
      </c>
      <c r="I17" s="3">
        <f t="shared" si="0"/>
        <v>15783388.7421875</v>
      </c>
      <c r="K17" s="3">
        <v>0</v>
      </c>
      <c r="M17" s="3">
        <v>35650828.078125</v>
      </c>
      <c r="O17" s="3">
        <v>0</v>
      </c>
      <c r="Q17" s="3">
        <f t="shared" si="1"/>
        <v>35650828.078125</v>
      </c>
    </row>
    <row r="18" spans="1:17" ht="19.5" thickBot="1" x14ac:dyDescent="0.3">
      <c r="C18" s="8">
        <f>SUM(C8:C17)</f>
        <v>0</v>
      </c>
      <c r="E18" s="8">
        <f>SUM(E8:E17)</f>
        <v>778182258.89643979</v>
      </c>
      <c r="G18" s="8">
        <f>SUM(G8:G17)</f>
        <v>0</v>
      </c>
      <c r="I18" s="8">
        <f>SUM(I8:I17)</f>
        <v>778182258.89643979</v>
      </c>
      <c r="K18" s="8">
        <f>SUM(K8:K17)</f>
        <v>0</v>
      </c>
      <c r="M18" s="8">
        <f>SUM(M8:M17)</f>
        <v>850474669.21481276</v>
      </c>
      <c r="O18" s="8">
        <f>SUM(O8:O17)</f>
        <v>0</v>
      </c>
      <c r="Q18" s="8">
        <f>SUM(Q8:Q17)</f>
        <v>850474669.21481276</v>
      </c>
    </row>
    <row r="19" spans="1:17" ht="19.5" thickTop="1" x14ac:dyDescent="0.2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3" sqref="E13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 x14ac:dyDescent="0.25">
      <c r="A3" s="13" t="s">
        <v>71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30" x14ac:dyDescent="0.25">
      <c r="A6" s="15" t="s">
        <v>89</v>
      </c>
      <c r="B6" s="15" t="s">
        <v>89</v>
      </c>
      <c r="C6" s="15" t="s">
        <v>89</v>
      </c>
      <c r="E6" s="15" t="s">
        <v>73</v>
      </c>
      <c r="F6" s="15" t="s">
        <v>73</v>
      </c>
      <c r="G6" s="15" t="s">
        <v>73</v>
      </c>
      <c r="I6" s="15" t="s">
        <v>74</v>
      </c>
      <c r="J6" s="15" t="s">
        <v>74</v>
      </c>
      <c r="K6" s="15" t="s">
        <v>74</v>
      </c>
    </row>
    <row r="7" spans="1:11" ht="30" x14ac:dyDescent="0.25">
      <c r="A7" s="15" t="s">
        <v>90</v>
      </c>
      <c r="C7" s="15" t="s">
        <v>58</v>
      </c>
      <c r="E7" s="15" t="s">
        <v>91</v>
      </c>
      <c r="G7" s="15" t="s">
        <v>92</v>
      </c>
      <c r="I7" s="15" t="s">
        <v>91</v>
      </c>
      <c r="K7" s="15" t="s">
        <v>92</v>
      </c>
    </row>
    <row r="8" spans="1:11" ht="21" x14ac:dyDescent="0.25">
      <c r="A8" s="2" t="s">
        <v>64</v>
      </c>
      <c r="C8" s="1" t="s">
        <v>65</v>
      </c>
      <c r="E8" s="3">
        <v>29201364</v>
      </c>
      <c r="G8" s="1">
        <v>0</v>
      </c>
      <c r="I8" s="3">
        <v>113579155</v>
      </c>
      <c r="K8" s="1">
        <v>0</v>
      </c>
    </row>
    <row r="9" spans="1:11" ht="19.5" thickBot="1" x14ac:dyDescent="0.3">
      <c r="E9" s="8">
        <f>SUM(E8)</f>
        <v>29201364</v>
      </c>
      <c r="G9" s="16">
        <f>SUM(G8)</f>
        <v>0</v>
      </c>
      <c r="I9" s="8">
        <f>SUM(I8)</f>
        <v>113579155</v>
      </c>
      <c r="K9" s="16">
        <f>SUM(K8)</f>
        <v>0</v>
      </c>
    </row>
    <row r="10" spans="1:11" ht="19.5" thickTop="1" x14ac:dyDescent="0.25"/>
  </sheetData>
  <mergeCells count="12">
    <mergeCell ref="A2:K2"/>
    <mergeCell ref="A7"/>
    <mergeCell ref="C7"/>
    <mergeCell ref="A6:C6"/>
    <mergeCell ref="E7"/>
    <mergeCell ref="G7"/>
    <mergeCell ref="E6:G6"/>
    <mergeCell ref="I7"/>
    <mergeCell ref="K7"/>
    <mergeCell ref="I6:K6"/>
    <mergeCell ref="A4:K4"/>
    <mergeCell ref="A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9" sqref="A9"/>
    </sheetView>
  </sheetViews>
  <sheetFormatPr defaultRowHeight="18.75" x14ac:dyDescent="0.25"/>
  <cols>
    <col min="1" max="1" width="53.7109375" style="1" customWidth="1"/>
    <col min="2" max="2" width="1" style="1" customWidth="1"/>
    <col min="3" max="3" width="22.140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13" t="s">
        <v>0</v>
      </c>
      <c r="B2" s="13"/>
      <c r="C2" s="13"/>
      <c r="D2" s="13"/>
      <c r="E2" s="13"/>
    </row>
    <row r="3" spans="1:5" ht="30" x14ac:dyDescent="0.25">
      <c r="A3" s="13" t="s">
        <v>71</v>
      </c>
      <c r="B3" s="13"/>
      <c r="C3" s="13"/>
      <c r="D3" s="13"/>
      <c r="E3" s="13"/>
    </row>
    <row r="4" spans="1:5" ht="30" x14ac:dyDescent="0.25">
      <c r="A4" s="13" t="s">
        <v>2</v>
      </c>
      <c r="B4" s="13"/>
      <c r="C4" s="13"/>
      <c r="D4" s="13"/>
      <c r="E4" s="13"/>
    </row>
    <row r="6" spans="1:5" ht="30" x14ac:dyDescent="0.25">
      <c r="A6" s="14" t="s">
        <v>93</v>
      </c>
      <c r="C6" s="15" t="s">
        <v>73</v>
      </c>
      <c r="E6" s="15" t="s">
        <v>6</v>
      </c>
    </row>
    <row r="7" spans="1:5" ht="30" x14ac:dyDescent="0.25">
      <c r="A7" s="15" t="s">
        <v>93</v>
      </c>
      <c r="C7" s="15" t="s">
        <v>61</v>
      </c>
      <c r="E7" s="15" t="s">
        <v>61</v>
      </c>
    </row>
    <row r="8" spans="1:5" ht="21" x14ac:dyDescent="0.25">
      <c r="A8" s="17" t="s">
        <v>109</v>
      </c>
      <c r="C8" s="3">
        <v>1490369867</v>
      </c>
      <c r="E8" s="3">
        <v>1541569809</v>
      </c>
    </row>
    <row r="9" spans="1:5" ht="21.75" thickBot="1" x14ac:dyDescent="0.3">
      <c r="A9" s="2" t="s">
        <v>80</v>
      </c>
      <c r="C9" s="8">
        <v>1490369867</v>
      </c>
      <c r="E9" s="8">
        <v>1541569809</v>
      </c>
    </row>
    <row r="10" spans="1:5" ht="19.5" thickTop="1" x14ac:dyDescent="0.25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14" sqref="G14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13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3" t="s">
        <v>0</v>
      </c>
      <c r="B2" s="13"/>
      <c r="C2" s="13"/>
      <c r="D2" s="13"/>
      <c r="E2" s="13"/>
      <c r="F2" s="13"/>
      <c r="G2" s="13"/>
    </row>
    <row r="3" spans="1:7" ht="30" x14ac:dyDescent="0.25">
      <c r="A3" s="13" t="s">
        <v>71</v>
      </c>
      <c r="B3" s="13"/>
      <c r="C3" s="13"/>
      <c r="D3" s="13"/>
      <c r="E3" s="13"/>
      <c r="F3" s="13"/>
      <c r="G3" s="13"/>
    </row>
    <row r="4" spans="1:7" ht="30" x14ac:dyDescent="0.25">
      <c r="A4" s="13" t="s">
        <v>2</v>
      </c>
      <c r="B4" s="13"/>
      <c r="C4" s="13"/>
      <c r="D4" s="13"/>
      <c r="E4" s="13"/>
      <c r="F4" s="13"/>
      <c r="G4" s="13"/>
    </row>
    <row r="6" spans="1:7" ht="30" x14ac:dyDescent="0.25">
      <c r="A6" s="15" t="s">
        <v>75</v>
      </c>
      <c r="C6" s="15" t="s">
        <v>61</v>
      </c>
      <c r="E6" s="15" t="s">
        <v>86</v>
      </c>
      <c r="G6" s="15" t="s">
        <v>13</v>
      </c>
    </row>
    <row r="7" spans="1:7" ht="21" x14ac:dyDescent="0.25">
      <c r="A7" s="17" t="s">
        <v>94</v>
      </c>
      <c r="C7" s="3">
        <f>'سرمایه‌گذاری در اوراق بهادار'!I18</f>
        <v>778182258.89643979</v>
      </c>
      <c r="E7" s="10">
        <f>C7/$C$9</f>
        <v>0.96383210759806859</v>
      </c>
      <c r="G7" s="10">
        <f>C7/سهام!$Y$14</f>
        <v>3.7936345384544106E-3</v>
      </c>
    </row>
    <row r="8" spans="1:7" ht="21" x14ac:dyDescent="0.25">
      <c r="A8" s="17" t="s">
        <v>95</v>
      </c>
      <c r="C8" s="3">
        <v>29201364</v>
      </c>
      <c r="E8" s="10">
        <f>C8/$C$9</f>
        <v>3.6167892401931412E-2</v>
      </c>
      <c r="G8" s="10">
        <f>C8/سهام!$Y$14</f>
        <v>1.4235650038781173E-4</v>
      </c>
    </row>
    <row r="9" spans="1:7" ht="19.5" thickBot="1" x14ac:dyDescent="0.3">
      <c r="A9" s="18"/>
      <c r="C9" s="8">
        <f>SUM(C7:C8)</f>
        <v>807383622.89643979</v>
      </c>
      <c r="E9" s="12">
        <f>SUM(E7:E8)</f>
        <v>1</v>
      </c>
      <c r="G9" s="12">
        <f>SUM(G7:G8)</f>
        <v>3.9359910388422226E-3</v>
      </c>
    </row>
    <row r="10" spans="1:7" ht="19.5" thickTop="1" x14ac:dyDescent="0.2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dcterms:modified xsi:type="dcterms:W3CDTF">2021-12-01T12:00:19Z</dcterms:modified>
</cp:coreProperties>
</file>