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.ahmadi\Desktop\"/>
    </mc:Choice>
  </mc:AlternateContent>
  <xr:revisionPtr revIDLastSave="0" documentId="13_ncr:1_{BC8E637F-D79C-4079-8D36-A9897EFAEDE8}" xr6:coauthVersionLast="47" xr6:coauthVersionMax="47" xr10:uidLastSave="{00000000-0000-0000-0000-000000000000}"/>
  <bookViews>
    <workbookView xWindow="-120" yWindow="-120" windowWidth="24240" windowHeight="13140" tabRatio="925" activeTab="8" xr2:uid="{00000000-000D-0000-FFFF-FFFF00000000}"/>
  </bookViews>
  <sheets>
    <sheet name="سهام" sheetId="1" r:id="rId1"/>
    <sheet name="اوراق مشارکت" sheetId="3" r:id="rId2"/>
    <sheet name="سپرده" sheetId="6" r:id="rId3"/>
    <sheet name="سود اوراق بهادار و سپرده بانکی" sheetId="7" r:id="rId4"/>
    <sheet name="درآمد ناشی از تغییر قیمت اوراق" sheetId="9" r:id="rId5"/>
    <sheet name="سرمایه‌گذاری در اوراق بهادار" sheetId="12" r:id="rId6"/>
    <sheet name="درآمد سپرده بانکی" sheetId="13" r:id="rId7"/>
    <sheet name="سایر درآمدها" sheetId="14" r:id="rId8"/>
    <sheet name="جمع درآمدها" sheetId="15" r:id="rId9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5" l="1"/>
  <c r="C7" i="15"/>
  <c r="Q9" i="12"/>
  <c r="Q10" i="12"/>
  <c r="Q11" i="12"/>
  <c r="Q12" i="12"/>
  <c r="Q13" i="12"/>
  <c r="Q14" i="12"/>
  <c r="Q15" i="12"/>
  <c r="Q16" i="12"/>
  <c r="Q17" i="12"/>
  <c r="Q8" i="12"/>
  <c r="M9" i="12"/>
  <c r="M10" i="12"/>
  <c r="M11" i="12"/>
  <c r="M12" i="12"/>
  <c r="M13" i="12"/>
  <c r="M14" i="12"/>
  <c r="M15" i="12"/>
  <c r="M16" i="12"/>
  <c r="M17" i="12"/>
  <c r="M8" i="12"/>
  <c r="I9" i="12"/>
  <c r="I10" i="12"/>
  <c r="I11" i="12"/>
  <c r="I12" i="12"/>
  <c r="I13" i="12"/>
  <c r="I14" i="12"/>
  <c r="I15" i="12"/>
  <c r="I16" i="12"/>
  <c r="I17" i="12"/>
  <c r="I8" i="12"/>
  <c r="E9" i="12"/>
  <c r="E10" i="12"/>
  <c r="E11" i="12"/>
  <c r="E12" i="12"/>
  <c r="E13" i="12"/>
  <c r="E14" i="12"/>
  <c r="E15" i="12"/>
  <c r="E16" i="12"/>
  <c r="E17" i="12"/>
  <c r="E8" i="12"/>
  <c r="Q9" i="9"/>
  <c r="Q10" i="9"/>
  <c r="Q11" i="9"/>
  <c r="Q12" i="9"/>
  <c r="Q13" i="9"/>
  <c r="Q14" i="9"/>
  <c r="Q15" i="9"/>
  <c r="Q16" i="9"/>
  <c r="Q17" i="9"/>
  <c r="Q8" i="9"/>
  <c r="O9" i="9"/>
  <c r="O10" i="9"/>
  <c r="O11" i="9"/>
  <c r="O12" i="9"/>
  <c r="O13" i="9"/>
  <c r="O14" i="9"/>
  <c r="O15" i="9"/>
  <c r="O16" i="9"/>
  <c r="O17" i="9"/>
  <c r="O8" i="9"/>
  <c r="M9" i="9"/>
  <c r="M10" i="9"/>
  <c r="M11" i="9"/>
  <c r="M12" i="9"/>
  <c r="M13" i="9"/>
  <c r="M14" i="9"/>
  <c r="M15" i="9"/>
  <c r="M16" i="9"/>
  <c r="M17" i="9"/>
  <c r="M8" i="9"/>
  <c r="I9" i="9"/>
  <c r="I10" i="9"/>
  <c r="I11" i="9"/>
  <c r="I12" i="9"/>
  <c r="I13" i="9"/>
  <c r="I14" i="9"/>
  <c r="I15" i="9"/>
  <c r="I16" i="9"/>
  <c r="I17" i="9"/>
  <c r="I8" i="9"/>
  <c r="G9" i="9"/>
  <c r="G10" i="9"/>
  <c r="G11" i="9"/>
  <c r="G12" i="9"/>
  <c r="G13" i="9"/>
  <c r="G14" i="9"/>
  <c r="G15" i="9"/>
  <c r="G16" i="9"/>
  <c r="G17" i="9"/>
  <c r="G8" i="9"/>
  <c r="E9" i="9"/>
  <c r="E10" i="9"/>
  <c r="E11" i="9"/>
  <c r="E12" i="9"/>
  <c r="E13" i="9"/>
  <c r="E14" i="9"/>
  <c r="E15" i="9"/>
  <c r="E16" i="9"/>
  <c r="E17" i="9"/>
  <c r="E8" i="9"/>
  <c r="C9" i="9"/>
  <c r="C10" i="9"/>
  <c r="C11" i="9"/>
  <c r="C12" i="9"/>
  <c r="C13" i="9"/>
  <c r="C14" i="9"/>
  <c r="C15" i="9"/>
  <c r="C16" i="9"/>
  <c r="C17" i="9"/>
  <c r="C8" i="9"/>
  <c r="AI19" i="3"/>
  <c r="AK9" i="3"/>
  <c r="G8" i="15" l="1"/>
  <c r="G7" i="15"/>
  <c r="S9" i="6"/>
  <c r="S8" i="6"/>
  <c r="S10" i="6" s="1"/>
  <c r="AK18" i="3"/>
  <c r="AK17" i="3"/>
  <c r="AK15" i="3"/>
  <c r="AK16" i="3"/>
  <c r="AK10" i="3"/>
  <c r="AK14" i="3"/>
  <c r="AK13" i="3"/>
  <c r="AK11" i="3"/>
  <c r="AK12" i="3"/>
  <c r="Y9" i="1"/>
  <c r="Y10" i="1" s="1"/>
  <c r="C9" i="15"/>
  <c r="E8" i="15" s="1"/>
  <c r="K9" i="13"/>
  <c r="I9" i="13"/>
  <c r="G9" i="13"/>
  <c r="E9" i="13"/>
  <c r="K10" i="6"/>
  <c r="M10" i="6"/>
  <c r="O10" i="6"/>
  <c r="Q10" i="6"/>
  <c r="W10" i="1"/>
  <c r="U10" i="1"/>
  <c r="S10" i="1"/>
  <c r="O10" i="1"/>
  <c r="K10" i="1"/>
  <c r="G10" i="1"/>
  <c r="E10" i="1"/>
  <c r="G9" i="15" l="1"/>
  <c r="E7" i="15"/>
  <c r="E9" i="15" s="1"/>
  <c r="AK19" i="3"/>
  <c r="Q18" i="12"/>
  <c r="O18" i="12"/>
  <c r="M18" i="12"/>
  <c r="K18" i="12"/>
  <c r="I18" i="12"/>
  <c r="G18" i="12"/>
  <c r="E18" i="12"/>
  <c r="C18" i="12"/>
  <c r="Q18" i="9"/>
  <c r="O18" i="9"/>
  <c r="M18" i="9"/>
  <c r="I18" i="9"/>
  <c r="G18" i="9"/>
  <c r="E18" i="9"/>
  <c r="S9" i="7"/>
  <c r="Q9" i="7"/>
  <c r="O9" i="7"/>
  <c r="M9" i="7"/>
  <c r="K9" i="7"/>
  <c r="I9" i="7"/>
  <c r="AG19" i="3"/>
  <c r="AE19" i="3"/>
  <c r="AA19" i="3"/>
  <c r="W19" i="3"/>
  <c r="S19" i="3"/>
  <c r="Q19" i="3"/>
</calcChain>
</file>

<file path=xl/sharedStrings.xml><?xml version="1.0" encoding="utf-8"?>
<sst xmlns="http://schemas.openxmlformats.org/spreadsheetml/2006/main" count="367" uniqueCount="98">
  <si>
    <t>صندوق سرمایه‌گذاری جسورانه فیروزه</t>
  </si>
  <si>
    <t>صورت وضعیت پورتفوی</t>
  </si>
  <si>
    <t>برای ماه منتهی به 1400/07/30</t>
  </si>
  <si>
    <t>نام شرکت</t>
  </si>
  <si>
    <t>1400/06/31</t>
  </si>
  <si>
    <t>تغییرات طی دوره</t>
  </si>
  <si>
    <t>1400/07/30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</si>
  <si>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</si>
  <si>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</si>
  <si>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</si>
  <si>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</si>
  <si>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</si>
  <si>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</si>
  <si>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</si>
  <si>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</si>
  <si>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</si>
  <si>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</si>
  <si>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</si>
  <si>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</si>
  <si>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</si>
  <si>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</si>
  <si>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</si>
  <si>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</si>
  <si>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</si>
  <si>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اسنادخزانه-م10بودجه99-020807</t>
  </si>
  <si>
    <t>بله</t>
  </si>
  <si>
    <t>1399/11/21</t>
  </si>
  <si>
    <t>1402/08/07</t>
  </si>
  <si>
    <t>اسنادخزانه-م12بودجه98-001111</t>
  </si>
  <si>
    <t>1398/09/13</t>
  </si>
  <si>
    <t>1400/11/11</t>
  </si>
  <si>
    <t>اسنادخزانه-م14بودجه98-010318</t>
  </si>
  <si>
    <t>1398/08/11</t>
  </si>
  <si>
    <t>1401/03/18</t>
  </si>
  <si>
    <t>اسنادخزانه-م15بودجه98-010406</t>
  </si>
  <si>
    <t>1398/07/13</t>
  </si>
  <si>
    <t>1401/04/13</t>
  </si>
  <si>
    <t>اسنادخزانه-م17بودجه98-010512</t>
  </si>
  <si>
    <t>1398/11/07</t>
  </si>
  <si>
    <t>1401/05/12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</si>
  <si>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</si>
  <si>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</si>
  <si>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</si>
  <si>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</si>
  <si>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</si>
  <si>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</si>
  <si>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اسنادخزانه-م5بودجه99-020218</t>
  </si>
  <si>
    <t>1399/09/05</t>
  </si>
  <si>
    <t>1402/02/18</t>
  </si>
  <si>
    <t>اسنادخزانه-م8بودجه99-020606</t>
  </si>
  <si>
    <t>1399/09/25</t>
  </si>
  <si>
    <t>1402/06/06</t>
  </si>
  <si>
    <t>اسنادخزانه-م9بودجه99-020316</t>
  </si>
  <si>
    <t>1399/10/15</t>
  </si>
  <si>
    <t>1402/03/16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</si>
  <si>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</si>
  <si>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</si>
  <si>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</si>
  <si>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</si>
  <si>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</si>
  <si>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</si>
  <si>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</si>
  <si>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</si>
  <si>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</si>
  <si>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خاورمیانه نیاوران</t>
  </si>
  <si>
    <t>100310810707073643</t>
  </si>
  <si>
    <t>سپرده کوتاه مدت</t>
  </si>
  <si>
    <t>1398/04/02</t>
  </si>
  <si>
    <t>1003-11-040-707074391</t>
  </si>
  <si>
    <t>حساب جاری</t>
  </si>
  <si>
    <t>1399/10/11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</si>
  <si>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</si>
  <si>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</si>
  <si>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</si>
  <si>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</si>
  <si>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</si>
  <si>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</si>
  <si>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</si>
  <si>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</si>
  <si>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</si>
  <si>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</si>
  <si>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بهای فروش</t>
  </si>
  <si>
    <t>ارزش دفتری</t>
  </si>
  <si>
    <t>سود و زیان ناشی از تغییر قیمت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</si>
  <si>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</si>
  <si>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</si>
  <si>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</si>
  <si>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</si>
  <si>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</si>
  <si>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</si>
  <si>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</si>
  <si>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</si>
  <si>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</si>
  <si>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</si>
  <si>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سرمایه‌گذاری در اوراق بهادار</t>
  </si>
  <si>
    <t>درآمد سپرده بانکی</t>
  </si>
  <si>
    <t>شرکت پویندگان نیرو شایسته منطقه آزاد انزلی (پونیشا)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</si>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</sst>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-_ ;_ * #,##0.00\-_ ;_ * &quot;-&quot;??_-_ ;_ @_ "/>
    <numFmt numFmtId="164" formatCode="_ * #,##0_-_ ;_ * #,##0\-_ ;_ * &quot;-&quot;??_-_ ;_ @_ "/>
  </numFmts>
  <fonts count="7" x14ac:knownFonts="1">
    <font>
      <sz val="11"/>
      <name val="Calibri"/>
    </font>
    <font>
      <sz val="11"/>
      <name val="Calibri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sz val="12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19">
    <xf numFmtId="0" fontId="0" fillId="0" borderId="0" xfId="0"/>
    <xf numFmtId="10" fontId="2" fillId="0" borderId="0" xfId="0" applyNumberFormat="1" applyFont="1" applyAlignment="1">
      <alignment horizontal="center" vertical="center"/>
    </xf>
    <xf numFmtId="10" fontId="2" fillId="0" borderId="2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64" fontId="2" fillId="0" borderId="0" xfId="3" applyNumberFormat="1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9" fontId="2" fillId="0" borderId="0" xfId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4">
    <cellStyle name="Comma 2" xfId="3" xr:uid="{D867182C-FE99-4EDA-BE32-8F1EDE4C3A9E}"/>
    <cellStyle name="Normal" xfId="0" builtinId="0"/>
    <cellStyle name="Normal 2" xfId="2" xr:uid="{873CE61A-9CA4-4627-A302-565DB3D9C9E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Y30"/>
  <sheetViews>
    <sheetView rightToLeft="1" zoomScale="70" zoomScaleNormal="70" workbookViewId="0">
      <selection activeCell="C23" sqref="C23"/>
    </sheetView>
  </sheetViews>
  <sheetFormatPr defaultRowHeight="18.75" x14ac:dyDescent="0.25"/>
  <cols>
    <col min="1" max="1" width="42.140625" style="4" customWidth="1"/>
    <col min="2" max="2" width="1" style="4" customWidth="1"/>
    <col min="3" max="3" width="7.7109375" style="4" bestFit="1" customWidth="1"/>
    <col min="4" max="4" width="1" style="4" customWidth="1"/>
    <col min="5" max="5" width="18.85546875" style="4" bestFit="1" customWidth="1"/>
    <col min="6" max="6" width="1" style="4" customWidth="1"/>
    <col min="7" max="7" width="23.7109375" style="4" bestFit="1" customWidth="1"/>
    <col min="8" max="8" width="1" style="4" customWidth="1"/>
    <col min="9" max="9" width="7.7109375" style="4" bestFit="1" customWidth="1"/>
    <col min="10" max="10" width="1" style="4" customWidth="1"/>
    <col min="11" max="11" width="18.85546875" style="4" bestFit="1" customWidth="1"/>
    <col min="12" max="12" width="1" style="4" customWidth="1"/>
    <col min="13" max="13" width="7.7109375" style="4" bestFit="1" customWidth="1"/>
    <col min="14" max="14" width="1" style="4" customWidth="1"/>
    <col min="15" max="15" width="14.7109375" style="4" bestFit="1" customWidth="1"/>
    <col min="16" max="16" width="1" style="4" customWidth="1"/>
    <col min="17" max="17" width="7.7109375" style="4" bestFit="1" customWidth="1"/>
    <col min="18" max="18" width="1" style="4" customWidth="1"/>
    <col min="19" max="19" width="13.85546875" style="4" bestFit="1" customWidth="1"/>
    <col min="20" max="20" width="1" style="4" customWidth="1"/>
    <col min="21" max="21" width="18.85546875" style="4" bestFit="1" customWidth="1"/>
    <col min="22" max="22" width="1" style="4" customWidth="1"/>
    <col min="23" max="23" width="23.7109375" style="4" bestFit="1" customWidth="1"/>
    <col min="24" max="24" width="1" style="4" customWidth="1"/>
    <col min="25" max="25" width="38.7109375" style="4" bestFit="1" customWidth="1"/>
    <col min="26" max="26" width="1" style="4" customWidth="1"/>
    <col min="27" max="27" width="9.140625" style="4" customWidth="1"/>
    <col min="28" max="16384" width="9.140625" style="4"/>
  </cols>
  <sheetData>
    <row r="2" spans="1:25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</row>
    <row r="3" spans="1:25" ht="30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</row>
    <row r="4" spans="1:25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</row>
    <row r="6" spans="1:25" ht="30" x14ac:dyDescent="0.25">
      <c r="A6" s="17" t="s">
        <v>3</v>
      </c>
      <c r="C6" s="18" t="s">
        <v>4</v>
      </c>
      <c r="D6" s="18" t="s">
        <v>4</v>
      </c>
      <c r="E6" s="18" t="s">
        <v>4</v>
      </c>
      <c r="F6" s="18" t="s">
        <v>4</v>
      </c>
      <c r="G6" s="18" t="s">
        <v>4</v>
      </c>
      <c r="I6" s="18" t="s">
        <v>5</v>
      </c>
      <c r="J6" s="18" t="s">
        <v>5</v>
      </c>
      <c r="K6" s="18" t="s">
        <v>5</v>
      </c>
      <c r="L6" s="18" t="s">
        <v>5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  <c r="T6" s="18" t="s">
        <v>6</v>
      </c>
      <c r="U6" s="18" t="s">
        <v>6</v>
      </c>
      <c r="V6" s="18" t="s">
        <v>6</v>
      </c>
      <c r="W6" s="18" t="s">
        <v>6</v>
      </c>
      <c r="X6" s="18" t="s">
        <v>6</v>
      </c>
      <c r="Y6" s="18" t="s">
        <v>6</v>
      </c>
    </row>
    <row r="7" spans="1:25" ht="30" x14ac:dyDescent="0.25">
      <c r="A7" s="17" t="s">
        <v>3</v>
      </c>
      <c r="C7" s="17" t="s">
        <v>7</v>
      </c>
      <c r="E7" s="17" t="s">
        <v>8</v>
      </c>
      <c r="G7" s="17" t="s">
        <v>9</v>
      </c>
      <c r="I7" s="18" t="s">
        <v>10</v>
      </c>
      <c r="J7" s="18" t="s">
        <v>10</v>
      </c>
      <c r="K7" s="18" t="s">
        <v>10</v>
      </c>
      <c r="M7" s="18" t="s">
        <v>11</v>
      </c>
      <c r="N7" s="18" t="s">
        <v>11</v>
      </c>
      <c r="O7" s="18" t="s">
        <v>11</v>
      </c>
      <c r="Q7" s="17" t="s">
        <v>7</v>
      </c>
      <c r="S7" s="17" t="s">
        <v>12</v>
      </c>
      <c r="U7" s="17" t="s">
        <v>8</v>
      </c>
      <c r="W7" s="17" t="s">
        <v>9</v>
      </c>
      <c r="Y7" s="17" t="s">
        <v>13</v>
      </c>
    </row>
    <row r="8" spans="1:25" ht="30" x14ac:dyDescent="0.25">
      <c r="A8" s="18" t="s">
        <v>3</v>
      </c>
      <c r="C8" s="18" t="s">
        <v>7</v>
      </c>
      <c r="E8" s="18" t="s">
        <v>8</v>
      </c>
      <c r="G8" s="18" t="s">
        <v>9</v>
      </c>
      <c r="I8" s="18" t="s">
        <v>7</v>
      </c>
      <c r="K8" s="18" t="s">
        <v>8</v>
      </c>
      <c r="M8" s="18" t="s">
        <v>7</v>
      </c>
      <c r="O8" s="18" t="s">
        <v>14</v>
      </c>
      <c r="Q8" s="18" t="s">
        <v>7</v>
      </c>
      <c r="S8" s="18" t="s">
        <v>12</v>
      </c>
      <c r="U8" s="18" t="s">
        <v>8</v>
      </c>
      <c r="W8" s="18" t="s">
        <v>9</v>
      </c>
      <c r="Y8" s="18" t="s">
        <v>13</v>
      </c>
    </row>
    <row r="9" spans="1:25" x14ac:dyDescent="0.25">
      <c r="A9" s="8" t="s">
        <v>96</v>
      </c>
      <c r="B9" s="8"/>
      <c r="C9" s="9">
        <v>0</v>
      </c>
      <c r="D9" s="8"/>
      <c r="E9" s="6">
        <v>80000000000</v>
      </c>
      <c r="F9" s="10"/>
      <c r="G9" s="6">
        <v>80000000000</v>
      </c>
      <c r="H9" s="6"/>
      <c r="I9" s="6" t="s">
        <v>97</v>
      </c>
      <c r="J9" s="6"/>
      <c r="K9" s="6">
        <v>0</v>
      </c>
      <c r="L9" s="6"/>
      <c r="M9" s="6" t="s">
        <v>97</v>
      </c>
      <c r="N9" s="6"/>
      <c r="O9" s="6">
        <v>0</v>
      </c>
      <c r="P9" s="6"/>
      <c r="Q9" s="6" t="s">
        <v>97</v>
      </c>
      <c r="R9" s="6"/>
      <c r="S9" s="6" t="s">
        <v>97</v>
      </c>
      <c r="T9" s="6"/>
      <c r="U9" s="6">
        <v>80000000000</v>
      </c>
      <c r="V9" s="6"/>
      <c r="W9" s="6">
        <v>80000000000</v>
      </c>
      <c r="X9" s="6"/>
      <c r="Y9" s="11">
        <f>W9/Y14</f>
        <v>0.5273973890053989</v>
      </c>
    </row>
    <row r="10" spans="1:25" ht="19.5" thickBot="1" x14ac:dyDescent="0.3">
      <c r="E10" s="3">
        <f>SUM(E9)</f>
        <v>80000000000</v>
      </c>
      <c r="G10" s="3">
        <f>SUM(G9)</f>
        <v>80000000000</v>
      </c>
      <c r="K10" s="3">
        <f>SUM(K9)</f>
        <v>0</v>
      </c>
      <c r="O10" s="3">
        <f>SUM(O9)</f>
        <v>0</v>
      </c>
      <c r="S10" s="3">
        <f>SUM(O10:R10)</f>
        <v>0</v>
      </c>
      <c r="U10" s="3">
        <f>SUM(U9)</f>
        <v>80000000000</v>
      </c>
      <c r="W10" s="3">
        <f>SUM(W9)</f>
        <v>80000000000</v>
      </c>
      <c r="Y10" s="12">
        <f>Y9</f>
        <v>0.5273973890053989</v>
      </c>
    </row>
    <row r="11" spans="1:25" ht="19.5" thickTop="1" x14ac:dyDescent="0.25"/>
    <row r="14" spans="1:25" hidden="1" x14ac:dyDescent="0.25">
      <c r="Y14" s="15">
        <v>151688274663</v>
      </c>
    </row>
    <row r="18" s="4" customFormat="1" x14ac:dyDescent="0.25"/>
    <row r="30" s="4" customFormat="1" x14ac:dyDescent="0.25"/>
  </sheetData>
  <mergeCells count="21">
    <mergeCell ref="A6:A8"/>
    <mergeCell ref="C7:C8"/>
    <mergeCell ref="E7:E8"/>
    <mergeCell ref="G7:G8"/>
    <mergeCell ref="C6:G6"/>
    <mergeCell ref="A2:Y2"/>
    <mergeCell ref="Y7:Y8"/>
    <mergeCell ref="Q6:Y6"/>
    <mergeCell ref="A4:Y4"/>
    <mergeCell ref="A3:Y3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K20"/>
  <sheetViews>
    <sheetView rightToLeft="1" topLeftCell="D1" zoomScale="70" zoomScaleNormal="70" workbookViewId="0">
      <selection activeCell="O15" sqref="O15"/>
    </sheetView>
  </sheetViews>
  <sheetFormatPr defaultRowHeight="18.75" x14ac:dyDescent="0.25"/>
  <cols>
    <col min="1" max="1" width="29.42578125" style="4" bestFit="1" customWidth="1"/>
    <col min="2" max="2" width="1" style="4" customWidth="1"/>
    <col min="3" max="3" width="27.28515625" style="4" bestFit="1" customWidth="1"/>
    <col min="4" max="4" width="1" style="4" customWidth="1"/>
    <col min="5" max="5" width="24.285156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9.42578125" style="4" bestFit="1" customWidth="1"/>
    <col min="10" max="10" width="1" style="4" customWidth="1"/>
    <col min="11" max="11" width="11.5703125" style="4" bestFit="1" customWidth="1"/>
    <col min="12" max="12" width="1" style="4" customWidth="1"/>
    <col min="13" max="13" width="11.7109375" style="4" bestFit="1" customWidth="1"/>
    <col min="14" max="14" width="1" style="4" customWidth="1"/>
    <col min="15" max="15" width="7.7109375" style="4" bestFit="1" customWidth="1"/>
    <col min="16" max="16" width="1" style="4" customWidth="1"/>
    <col min="17" max="17" width="18.85546875" style="4" bestFit="1" customWidth="1"/>
    <col min="18" max="18" width="1" style="4" customWidth="1"/>
    <col min="19" max="19" width="23.7109375" style="4" bestFit="1" customWidth="1"/>
    <col min="20" max="20" width="1" style="4" customWidth="1"/>
    <col min="21" max="21" width="7.7109375" style="4" bestFit="1" customWidth="1"/>
    <col min="22" max="22" width="1" style="4" customWidth="1"/>
    <col min="23" max="23" width="18.85546875" style="4" bestFit="1" customWidth="1"/>
    <col min="24" max="24" width="1" style="4" customWidth="1"/>
    <col min="25" max="25" width="7.7109375" style="4" bestFit="1" customWidth="1"/>
    <col min="26" max="26" width="1" style="4" customWidth="1"/>
    <col min="27" max="27" width="14.7109375" style="4" bestFit="1" customWidth="1"/>
    <col min="28" max="28" width="1" style="4" customWidth="1"/>
    <col min="29" max="29" width="7.7109375" style="4" bestFit="1" customWidth="1"/>
    <col min="30" max="30" width="1" style="4" customWidth="1"/>
    <col min="31" max="31" width="23.85546875" style="4" bestFit="1" customWidth="1"/>
    <col min="32" max="32" width="1" style="4" customWidth="1"/>
    <col min="33" max="33" width="18.85546875" style="4" bestFit="1" customWidth="1"/>
    <col min="34" max="34" width="1" style="4" customWidth="1"/>
    <col min="35" max="35" width="23.7109375" style="4" bestFit="1" customWidth="1"/>
    <col min="36" max="36" width="1" style="4" customWidth="1"/>
    <col min="37" max="37" width="38.7109375" style="4" bestFit="1" customWidth="1"/>
    <col min="38" max="38" width="1" style="4" customWidth="1"/>
    <col min="39" max="39" width="9.140625" style="4" customWidth="1"/>
    <col min="40" max="16384" width="9.140625" style="4"/>
  </cols>
  <sheetData>
    <row r="2" spans="1:37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</row>
    <row r="3" spans="1:37" ht="30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</row>
    <row r="4" spans="1:37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</row>
    <row r="6" spans="1:37" ht="30" x14ac:dyDescent="0.25">
      <c r="A6" s="18" t="s">
        <v>16</v>
      </c>
      <c r="B6" s="18" t="s">
        <v>16</v>
      </c>
      <c r="C6" s="18" t="s">
        <v>16</v>
      </c>
      <c r="D6" s="18" t="s">
        <v>16</v>
      </c>
      <c r="E6" s="18" t="s">
        <v>16</v>
      </c>
      <c r="F6" s="18" t="s">
        <v>16</v>
      </c>
      <c r="G6" s="18" t="s">
        <v>16</v>
      </c>
      <c r="H6" s="18" t="s">
        <v>16</v>
      </c>
      <c r="I6" s="18" t="s">
        <v>16</v>
      </c>
      <c r="J6" s="18" t="s">
        <v>16</v>
      </c>
      <c r="K6" s="18" t="s">
        <v>16</v>
      </c>
      <c r="L6" s="18" t="s">
        <v>16</v>
      </c>
      <c r="M6" s="18" t="s">
        <v>16</v>
      </c>
      <c r="O6" s="18" t="s">
        <v>4</v>
      </c>
      <c r="P6" s="18" t="s">
        <v>4</v>
      </c>
      <c r="Q6" s="18" t="s">
        <v>4</v>
      </c>
      <c r="R6" s="18" t="s">
        <v>4</v>
      </c>
      <c r="S6" s="18" t="s">
        <v>4</v>
      </c>
      <c r="U6" s="18" t="s">
        <v>5</v>
      </c>
      <c r="V6" s="18" t="s">
        <v>5</v>
      </c>
      <c r="W6" s="18" t="s">
        <v>5</v>
      </c>
      <c r="X6" s="18" t="s">
        <v>5</v>
      </c>
      <c r="Y6" s="18" t="s">
        <v>5</v>
      </c>
      <c r="Z6" s="18" t="s">
        <v>5</v>
      </c>
      <c r="AA6" s="18" t="s">
        <v>5</v>
      </c>
      <c r="AC6" s="18" t="s">
        <v>6</v>
      </c>
      <c r="AD6" s="18" t="s">
        <v>6</v>
      </c>
      <c r="AE6" s="18" t="s">
        <v>6</v>
      </c>
      <c r="AF6" s="18" t="s">
        <v>6</v>
      </c>
      <c r="AG6" s="18" t="s">
        <v>6</v>
      </c>
      <c r="AH6" s="18" t="s">
        <v>6</v>
      </c>
      <c r="AI6" s="18" t="s">
        <v>6</v>
      </c>
      <c r="AJ6" s="18" t="s">
        <v>6</v>
      </c>
      <c r="AK6" s="18" t="s">
        <v>6</v>
      </c>
    </row>
    <row r="7" spans="1:37" ht="30" x14ac:dyDescent="0.25">
      <c r="A7" s="17" t="s">
        <v>17</v>
      </c>
      <c r="C7" s="17" t="s">
        <v>18</v>
      </c>
      <c r="E7" s="17" t="s">
        <v>19</v>
      </c>
      <c r="G7" s="17" t="s">
        <v>20</v>
      </c>
      <c r="I7" s="17" t="s">
        <v>21</v>
      </c>
      <c r="K7" s="17" t="s">
        <v>22</v>
      </c>
      <c r="M7" s="17" t="s">
        <v>15</v>
      </c>
      <c r="O7" s="17" t="s">
        <v>7</v>
      </c>
      <c r="Q7" s="17" t="s">
        <v>8</v>
      </c>
      <c r="S7" s="17" t="s">
        <v>9</v>
      </c>
      <c r="U7" s="18" t="s">
        <v>10</v>
      </c>
      <c r="V7" s="18" t="s">
        <v>10</v>
      </c>
      <c r="W7" s="18" t="s">
        <v>10</v>
      </c>
      <c r="Y7" s="18" t="s">
        <v>11</v>
      </c>
      <c r="Z7" s="18" t="s">
        <v>11</v>
      </c>
      <c r="AA7" s="18" t="s">
        <v>11</v>
      </c>
      <c r="AC7" s="17" t="s">
        <v>7</v>
      </c>
      <c r="AE7" s="17" t="s">
        <v>23</v>
      </c>
      <c r="AG7" s="17" t="s">
        <v>8</v>
      </c>
      <c r="AI7" s="17" t="s">
        <v>9</v>
      </c>
      <c r="AK7" s="17" t="s">
        <v>13</v>
      </c>
    </row>
    <row r="8" spans="1:37" ht="30" x14ac:dyDescent="0.25">
      <c r="A8" s="18" t="s">
        <v>17</v>
      </c>
      <c r="C8" s="18" t="s">
        <v>18</v>
      </c>
      <c r="E8" s="18" t="s">
        <v>19</v>
      </c>
      <c r="G8" s="18" t="s">
        <v>20</v>
      </c>
      <c r="I8" s="18" t="s">
        <v>21</v>
      </c>
      <c r="K8" s="18" t="s">
        <v>22</v>
      </c>
      <c r="M8" s="18" t="s">
        <v>15</v>
      </c>
      <c r="O8" s="18" t="s">
        <v>7</v>
      </c>
      <c r="Q8" s="18" t="s">
        <v>8</v>
      </c>
      <c r="S8" s="18" t="s">
        <v>9</v>
      </c>
      <c r="U8" s="18" t="s">
        <v>7</v>
      </c>
      <c r="W8" s="18" t="s">
        <v>8</v>
      </c>
      <c r="Y8" s="18" t="s">
        <v>7</v>
      </c>
      <c r="AA8" s="18" t="s">
        <v>14</v>
      </c>
      <c r="AC8" s="18" t="s">
        <v>7</v>
      </c>
      <c r="AE8" s="18" t="s">
        <v>23</v>
      </c>
      <c r="AG8" s="18" t="s">
        <v>8</v>
      </c>
      <c r="AI8" s="18" t="s">
        <v>9</v>
      </c>
      <c r="AK8" s="18" t="s">
        <v>13</v>
      </c>
    </row>
    <row r="9" spans="1:37" ht="21" x14ac:dyDescent="0.25">
      <c r="A9" s="5" t="s">
        <v>28</v>
      </c>
      <c r="C9" s="4" t="s">
        <v>25</v>
      </c>
      <c r="E9" s="4" t="s">
        <v>25</v>
      </c>
      <c r="G9" s="4" t="s">
        <v>29</v>
      </c>
      <c r="I9" s="4" t="s">
        <v>30</v>
      </c>
      <c r="K9" s="6">
        <v>0</v>
      </c>
      <c r="M9" s="6">
        <v>0</v>
      </c>
      <c r="O9" s="6">
        <v>21680</v>
      </c>
      <c r="Q9" s="6">
        <v>19908766693</v>
      </c>
      <c r="S9" s="6">
        <v>20170277234.506001</v>
      </c>
      <c r="U9" s="6">
        <v>0</v>
      </c>
      <c r="W9" s="6">
        <v>0</v>
      </c>
      <c r="Y9" s="6">
        <v>0</v>
      </c>
      <c r="AA9" s="6">
        <v>0</v>
      </c>
      <c r="AC9" s="6">
        <v>21680</v>
      </c>
      <c r="AE9" s="6">
        <v>943277</v>
      </c>
      <c r="AG9" s="6">
        <v>20170277234.506001</v>
      </c>
      <c r="AI9" s="6">
        <v>20446538753.0285</v>
      </c>
      <c r="AK9" s="1">
        <f>AI9/سهام!$Y$14</f>
        <v>0.13479313940681167</v>
      </c>
    </row>
    <row r="10" spans="1:37" ht="21" x14ac:dyDescent="0.25">
      <c r="A10" s="5" t="s">
        <v>43</v>
      </c>
      <c r="C10" s="4" t="s">
        <v>25</v>
      </c>
      <c r="E10" s="4" t="s">
        <v>25</v>
      </c>
      <c r="G10" s="4" t="s">
        <v>44</v>
      </c>
      <c r="I10" s="4" t="s">
        <v>45</v>
      </c>
      <c r="K10" s="6">
        <v>0</v>
      </c>
      <c r="M10" s="6">
        <v>0</v>
      </c>
      <c r="O10" s="6">
        <v>21370</v>
      </c>
      <c r="Q10" s="6">
        <v>13846264227</v>
      </c>
      <c r="S10" s="6">
        <v>13425768928.244312</v>
      </c>
      <c r="U10" s="6">
        <v>0</v>
      </c>
      <c r="W10" s="6">
        <v>0</v>
      </c>
      <c r="Y10" s="6">
        <v>0</v>
      </c>
      <c r="AA10" s="6">
        <v>0</v>
      </c>
      <c r="AC10" s="6">
        <v>21370</v>
      </c>
      <c r="AE10" s="6">
        <v>632222</v>
      </c>
      <c r="AG10" s="6">
        <v>13425768928.244312</v>
      </c>
      <c r="AI10" s="6">
        <v>13508135346.624624</v>
      </c>
      <c r="AK10" s="1">
        <f>AI10/سهام!$Y$14</f>
        <v>8.9051941401767074E-2</v>
      </c>
    </row>
    <row r="11" spans="1:37" ht="21" x14ac:dyDescent="0.25">
      <c r="A11" s="5" t="s">
        <v>52</v>
      </c>
      <c r="C11" s="4" t="s">
        <v>25</v>
      </c>
      <c r="E11" s="4" t="s">
        <v>25</v>
      </c>
      <c r="G11" s="4" t="s">
        <v>53</v>
      </c>
      <c r="I11" s="4" t="s">
        <v>54</v>
      </c>
      <c r="K11" s="6">
        <v>0</v>
      </c>
      <c r="M11" s="6">
        <v>0</v>
      </c>
      <c r="O11" s="6">
        <v>13240</v>
      </c>
      <c r="Q11" s="6">
        <v>9486267357</v>
      </c>
      <c r="S11" s="6">
        <v>8455702486.0909996</v>
      </c>
      <c r="U11" s="6">
        <v>0</v>
      </c>
      <c r="W11" s="6">
        <v>0</v>
      </c>
      <c r="Y11" s="6">
        <v>0</v>
      </c>
      <c r="AA11" s="6">
        <v>0</v>
      </c>
      <c r="AC11" s="6">
        <v>13240</v>
      </c>
      <c r="AE11" s="6">
        <v>645311</v>
      </c>
      <c r="AG11" s="6">
        <v>8455702486.0909996</v>
      </c>
      <c r="AI11" s="6">
        <v>8542369054.9277496</v>
      </c>
      <c r="AK11" s="1">
        <f>AI11/سهام!$Y$14</f>
        <v>5.6315289193617647E-2</v>
      </c>
    </row>
    <row r="12" spans="1:37" ht="21" x14ac:dyDescent="0.25">
      <c r="A12" s="5" t="s">
        <v>24</v>
      </c>
      <c r="C12" s="4" t="s">
        <v>25</v>
      </c>
      <c r="E12" s="4" t="s">
        <v>25</v>
      </c>
      <c r="G12" s="4" t="s">
        <v>26</v>
      </c>
      <c r="I12" s="4" t="s">
        <v>27</v>
      </c>
      <c r="K12" s="6">
        <v>0</v>
      </c>
      <c r="M12" s="6">
        <v>0</v>
      </c>
      <c r="O12" s="6">
        <v>14440</v>
      </c>
      <c r="Q12" s="6">
        <v>9416742631</v>
      </c>
      <c r="S12" s="6">
        <v>10097851992.535999</v>
      </c>
      <c r="U12" s="6">
        <v>0</v>
      </c>
      <c r="W12" s="6">
        <v>0</v>
      </c>
      <c r="Y12" s="6">
        <v>0</v>
      </c>
      <c r="AA12" s="6">
        <v>0</v>
      </c>
      <c r="AC12" s="6">
        <v>14440</v>
      </c>
      <c r="AE12" s="6">
        <v>706700</v>
      </c>
      <c r="AG12" s="6">
        <v>10097851992.535999</v>
      </c>
      <c r="AI12" s="6">
        <v>10202898389.424999</v>
      </c>
      <c r="AK12" s="1">
        <f>AI12/سهام!$Y$14</f>
        <v>6.7262274635876668E-2</v>
      </c>
    </row>
    <row r="13" spans="1:37" ht="21" x14ac:dyDescent="0.25">
      <c r="A13" s="5" t="s">
        <v>49</v>
      </c>
      <c r="C13" s="4" t="s">
        <v>25</v>
      </c>
      <c r="E13" s="4" t="s">
        <v>25</v>
      </c>
      <c r="G13" s="4" t="s">
        <v>50</v>
      </c>
      <c r="I13" s="4" t="s">
        <v>51</v>
      </c>
      <c r="K13" s="6">
        <v>0</v>
      </c>
      <c r="M13" s="6">
        <v>0</v>
      </c>
      <c r="O13" s="6">
        <v>8450</v>
      </c>
      <c r="Q13" s="6">
        <v>5731820252</v>
      </c>
      <c r="S13" s="6">
        <v>5606268479.6300001</v>
      </c>
      <c r="U13" s="6">
        <v>0</v>
      </c>
      <c r="W13" s="6">
        <v>0</v>
      </c>
      <c r="Y13" s="6">
        <v>0</v>
      </c>
      <c r="AA13" s="6">
        <v>0</v>
      </c>
      <c r="AC13" s="6">
        <v>8450</v>
      </c>
      <c r="AE13" s="6">
        <v>670837</v>
      </c>
      <c r="AG13" s="6">
        <v>5606268479.6300001</v>
      </c>
      <c r="AI13" s="6">
        <v>5667545221.2071877</v>
      </c>
      <c r="AK13" s="1">
        <f>AI13/سهام!$Y$14</f>
        <v>3.7363106896683707E-2</v>
      </c>
    </row>
    <row r="14" spans="1:37" ht="21" x14ac:dyDescent="0.25">
      <c r="A14" s="5" t="s">
        <v>46</v>
      </c>
      <c r="C14" s="4" t="s">
        <v>25</v>
      </c>
      <c r="E14" s="4" t="s">
        <v>25</v>
      </c>
      <c r="G14" s="4" t="s">
        <v>47</v>
      </c>
      <c r="I14" s="4" t="s">
        <v>48</v>
      </c>
      <c r="K14" s="6">
        <v>0</v>
      </c>
      <c r="M14" s="6">
        <v>0</v>
      </c>
      <c r="O14" s="6">
        <v>5260</v>
      </c>
      <c r="Q14" s="6">
        <v>3802022611</v>
      </c>
      <c r="S14" s="6">
        <v>3790910132.9784999</v>
      </c>
      <c r="U14" s="6">
        <v>0</v>
      </c>
      <c r="W14" s="6">
        <v>0</v>
      </c>
      <c r="Y14" s="6">
        <v>0</v>
      </c>
      <c r="AA14" s="6">
        <v>0</v>
      </c>
      <c r="AC14" s="6">
        <v>5260</v>
      </c>
      <c r="AE14" s="6">
        <v>729007</v>
      </c>
      <c r="AG14" s="6">
        <v>3790910132.9784999</v>
      </c>
      <c r="AI14" s="6">
        <v>3833881802.951375</v>
      </c>
      <c r="AK14" s="1">
        <f>AI14/سهام!$Y$14</f>
        <v>2.527474065789833E-2</v>
      </c>
    </row>
    <row r="15" spans="1:37" ht="21" x14ac:dyDescent="0.25">
      <c r="A15" s="5" t="s">
        <v>37</v>
      </c>
      <c r="C15" s="4" t="s">
        <v>25</v>
      </c>
      <c r="E15" s="4" t="s">
        <v>25</v>
      </c>
      <c r="G15" s="4" t="s">
        <v>38</v>
      </c>
      <c r="I15" s="4" t="s">
        <v>39</v>
      </c>
      <c r="K15" s="6">
        <v>0</v>
      </c>
      <c r="M15" s="6">
        <v>0</v>
      </c>
      <c r="O15" s="6">
        <v>2940</v>
      </c>
      <c r="Q15" s="6">
        <v>2466516033</v>
      </c>
      <c r="S15" s="6">
        <v>2469984254.1963749</v>
      </c>
      <c r="U15" s="6">
        <v>0</v>
      </c>
      <c r="W15" s="6">
        <v>0</v>
      </c>
      <c r="Y15" s="6">
        <v>0</v>
      </c>
      <c r="AA15" s="6">
        <v>0</v>
      </c>
      <c r="AC15" s="6">
        <v>2940</v>
      </c>
      <c r="AE15" s="6">
        <v>852928</v>
      </c>
      <c r="AG15" s="6">
        <v>2469984254.1963749</v>
      </c>
      <c r="AI15" s="6">
        <v>2507153815.9920001</v>
      </c>
      <c r="AK15" s="1">
        <f>AI15/سهام!$Y$14</f>
        <v>1.652832970486379E-2</v>
      </c>
    </row>
    <row r="16" spans="1:37" ht="21" x14ac:dyDescent="0.25">
      <c r="A16" s="5" t="s">
        <v>40</v>
      </c>
      <c r="C16" s="4" t="s">
        <v>25</v>
      </c>
      <c r="E16" s="4" t="s">
        <v>25</v>
      </c>
      <c r="G16" s="4" t="s">
        <v>41</v>
      </c>
      <c r="I16" s="4" t="s">
        <v>42</v>
      </c>
      <c r="K16" s="6">
        <v>0</v>
      </c>
      <c r="M16" s="6">
        <v>0</v>
      </c>
      <c r="O16" s="6">
        <v>2700</v>
      </c>
      <c r="Q16" s="6">
        <v>1781961120</v>
      </c>
      <c r="S16" s="6">
        <v>1723494459.9993751</v>
      </c>
      <c r="U16" s="6">
        <v>0</v>
      </c>
      <c r="W16" s="6">
        <v>0</v>
      </c>
      <c r="Y16" s="6">
        <v>0</v>
      </c>
      <c r="AA16" s="6">
        <v>0</v>
      </c>
      <c r="AC16" s="6">
        <v>2700</v>
      </c>
      <c r="AE16" s="6">
        <v>651000</v>
      </c>
      <c r="AG16" s="6">
        <v>1723494459.9993751</v>
      </c>
      <c r="AI16" s="6">
        <v>1757381416.875</v>
      </c>
      <c r="AK16" s="1">
        <f>AI16/سهام!$Y$14</f>
        <v>1.1585479634331042E-2</v>
      </c>
    </row>
    <row r="17" spans="1:37" ht="21" x14ac:dyDescent="0.25">
      <c r="A17" s="5" t="s">
        <v>34</v>
      </c>
      <c r="C17" s="4" t="s">
        <v>25</v>
      </c>
      <c r="E17" s="4" t="s">
        <v>25</v>
      </c>
      <c r="G17" s="4" t="s">
        <v>35</v>
      </c>
      <c r="I17" s="4" t="s">
        <v>36</v>
      </c>
      <c r="K17" s="6">
        <v>0</v>
      </c>
      <c r="M17" s="6">
        <v>0</v>
      </c>
      <c r="O17" s="6">
        <v>1660</v>
      </c>
      <c r="Q17" s="6">
        <v>1415157449</v>
      </c>
      <c r="S17" s="6">
        <v>1424277442.9152501</v>
      </c>
      <c r="U17" s="6">
        <v>0</v>
      </c>
      <c r="W17" s="6">
        <v>0</v>
      </c>
      <c r="Y17" s="6">
        <v>0</v>
      </c>
      <c r="AA17" s="6">
        <v>0</v>
      </c>
      <c r="AC17" s="6">
        <v>1660</v>
      </c>
      <c r="AE17" s="6">
        <v>868856</v>
      </c>
      <c r="AG17" s="6">
        <v>1424277442.9152501</v>
      </c>
      <c r="AI17" s="6">
        <v>1442039542.951</v>
      </c>
      <c r="AK17" s="1">
        <f>AI17/سهام!$Y$14</f>
        <v>9.5065986224362013E-3</v>
      </c>
    </row>
    <row r="18" spans="1:37" ht="21" x14ac:dyDescent="0.25">
      <c r="A18" s="5" t="s">
        <v>31</v>
      </c>
      <c r="C18" s="4" t="s">
        <v>25</v>
      </c>
      <c r="E18" s="4" t="s">
        <v>25</v>
      </c>
      <c r="G18" s="4" t="s">
        <v>32</v>
      </c>
      <c r="I18" s="4" t="s">
        <v>33</v>
      </c>
      <c r="K18" s="6">
        <v>0</v>
      </c>
      <c r="M18" s="6">
        <v>0</v>
      </c>
      <c r="O18" s="6">
        <v>1250</v>
      </c>
      <c r="Q18" s="6">
        <v>1076445068</v>
      </c>
      <c r="S18" s="6">
        <v>1085929389.6171875</v>
      </c>
      <c r="U18" s="6">
        <v>0</v>
      </c>
      <c r="W18" s="6">
        <v>0</v>
      </c>
      <c r="Y18" s="6">
        <v>0</v>
      </c>
      <c r="AA18" s="6">
        <v>0</v>
      </c>
      <c r="AC18" s="6">
        <v>1250</v>
      </c>
      <c r="AE18" s="6">
        <v>877209</v>
      </c>
      <c r="AG18" s="6">
        <v>1085929389.6171875</v>
      </c>
      <c r="AI18" s="6">
        <v>1096312507.3359375</v>
      </c>
      <c r="AK18" s="1">
        <f>AI18/سهام!$Y$14</f>
        <v>7.2274044237866956E-3</v>
      </c>
    </row>
    <row r="19" spans="1:37" ht="19.5" thickBot="1" x14ac:dyDescent="0.3">
      <c r="Q19" s="3">
        <f>SUM(Q9:Q18)</f>
        <v>68931963441</v>
      </c>
      <c r="S19" s="3">
        <f>SUM(S9:S18)</f>
        <v>68250464800.713989</v>
      </c>
      <c r="W19" s="3">
        <f>SUM(W9:W18)</f>
        <v>0</v>
      </c>
      <c r="AA19" s="3">
        <f>SUM(AA9:AA18)</f>
        <v>0</v>
      </c>
      <c r="AE19" s="3">
        <f>SUM(AE9:AE18)</f>
        <v>7577347</v>
      </c>
      <c r="AG19" s="3">
        <f>SUM(AG9:AG18)</f>
        <v>68250464800.713989</v>
      </c>
      <c r="AI19" s="3">
        <f>SUM(AI9:AI18)</f>
        <v>69004255851.318359</v>
      </c>
      <c r="AK19" s="2">
        <f>SUM(AK9:AK18)</f>
        <v>0.4549083045780728</v>
      </c>
    </row>
    <row r="20" spans="1:37" ht="19.5" thickTop="1" x14ac:dyDescent="0.25"/>
  </sheetData>
  <sortState xmlns:xlrd2="http://schemas.microsoft.com/office/spreadsheetml/2017/richdata2" ref="A9:AK18">
    <sortCondition descending="1" ref="S9:S18"/>
  </sortState>
  <mergeCells count="28">
    <mergeCell ref="W8"/>
    <mergeCell ref="U7:W7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  <mergeCell ref="A4:AK4"/>
    <mergeCell ref="A3:AK3"/>
    <mergeCell ref="A2:AK2"/>
    <mergeCell ref="AE7:AE8"/>
    <mergeCell ref="AG7:AG8"/>
    <mergeCell ref="AI7:AI8"/>
    <mergeCell ref="AK7:AK8"/>
    <mergeCell ref="AC6:AK6"/>
    <mergeCell ref="Y8"/>
    <mergeCell ref="AA8"/>
    <mergeCell ref="Y7:AA7"/>
    <mergeCell ref="U6:AA6"/>
    <mergeCell ref="AC7:AC8"/>
    <mergeCell ref="S7:S8"/>
    <mergeCell ref="O6:S6"/>
    <mergeCell ref="U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S30"/>
  <sheetViews>
    <sheetView rightToLeft="1" workbookViewId="0">
      <selection activeCell="S14" sqref="S14"/>
    </sheetView>
  </sheetViews>
  <sheetFormatPr defaultRowHeight="18.75" x14ac:dyDescent="0.25"/>
  <cols>
    <col min="1" max="1" width="19.5703125" style="4" bestFit="1" customWidth="1"/>
    <col min="2" max="2" width="1" style="4" customWidth="1"/>
    <col min="3" max="3" width="24.5703125" style="4" bestFit="1" customWidth="1"/>
    <col min="4" max="4" width="1" style="4" customWidth="1"/>
    <col min="5" max="5" width="14.42578125" style="4" bestFit="1" customWidth="1"/>
    <col min="6" max="6" width="1" style="4" customWidth="1"/>
    <col min="7" max="7" width="15.85546875" style="4" bestFit="1" customWidth="1"/>
    <col min="8" max="8" width="1" style="4" customWidth="1"/>
    <col min="9" max="9" width="11.5703125" style="4" bestFit="1" customWidth="1"/>
    <col min="10" max="10" width="1" style="4" customWidth="1"/>
    <col min="11" max="11" width="15.5703125" style="4" bestFit="1" customWidth="1"/>
    <col min="12" max="12" width="1" style="4" customWidth="1"/>
    <col min="13" max="13" width="10.85546875" style="4" bestFit="1" customWidth="1"/>
    <col min="14" max="14" width="1" style="4" customWidth="1"/>
    <col min="15" max="15" width="13.28515625" style="4" customWidth="1"/>
    <col min="16" max="16" width="1" style="4" customWidth="1"/>
    <col min="17" max="17" width="13.85546875" style="4" bestFit="1" customWidth="1"/>
    <col min="18" max="18" width="1" style="4" customWidth="1"/>
    <col min="19" max="19" width="26.710937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25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25">
      <c r="A6" s="17" t="s">
        <v>56</v>
      </c>
      <c r="C6" s="18" t="s">
        <v>57</v>
      </c>
      <c r="D6" s="18" t="s">
        <v>57</v>
      </c>
      <c r="E6" s="18" t="s">
        <v>57</v>
      </c>
      <c r="F6" s="18" t="s">
        <v>57</v>
      </c>
      <c r="G6" s="18" t="s">
        <v>57</v>
      </c>
      <c r="H6" s="18" t="s">
        <v>57</v>
      </c>
      <c r="I6" s="18" t="s">
        <v>57</v>
      </c>
      <c r="K6" s="18" t="s">
        <v>4</v>
      </c>
      <c r="M6" s="18" t="s">
        <v>5</v>
      </c>
      <c r="N6" s="18" t="s">
        <v>5</v>
      </c>
      <c r="O6" s="18" t="s">
        <v>5</v>
      </c>
      <c r="Q6" s="18" t="s">
        <v>6</v>
      </c>
      <c r="R6" s="18" t="s">
        <v>6</v>
      </c>
      <c r="S6" s="18" t="s">
        <v>6</v>
      </c>
    </row>
    <row r="7" spans="1:19" ht="30" x14ac:dyDescent="0.25">
      <c r="A7" s="18" t="s">
        <v>56</v>
      </c>
      <c r="C7" s="18" t="s">
        <v>58</v>
      </c>
      <c r="E7" s="18" t="s">
        <v>59</v>
      </c>
      <c r="G7" s="18" t="s">
        <v>60</v>
      </c>
      <c r="I7" s="18" t="s">
        <v>22</v>
      </c>
      <c r="K7" s="18" t="s">
        <v>61</v>
      </c>
      <c r="M7" s="18" t="s">
        <v>62</v>
      </c>
      <c r="O7" s="18" t="s">
        <v>63</v>
      </c>
      <c r="Q7" s="18" t="s">
        <v>61</v>
      </c>
      <c r="S7" s="18" t="s">
        <v>55</v>
      </c>
    </row>
    <row r="8" spans="1:19" ht="21" x14ac:dyDescent="0.25">
      <c r="A8" s="5" t="s">
        <v>64</v>
      </c>
      <c r="C8" s="4" t="s">
        <v>65</v>
      </c>
      <c r="E8" s="4" t="s">
        <v>66</v>
      </c>
      <c r="G8" s="4" t="s">
        <v>67</v>
      </c>
      <c r="I8" s="4">
        <v>0</v>
      </c>
      <c r="K8" s="6">
        <v>4412030273</v>
      </c>
      <c r="M8" s="6">
        <v>29010610</v>
      </c>
      <c r="O8" s="6">
        <v>0</v>
      </c>
      <c r="Q8" s="6">
        <v>4441040883</v>
      </c>
      <c r="S8" s="1">
        <f>Q8/سهام!$Y$14</f>
        <v>2.9277417077005388E-2</v>
      </c>
    </row>
    <row r="9" spans="1:19" ht="21" x14ac:dyDescent="0.25">
      <c r="A9" s="5" t="s">
        <v>64</v>
      </c>
      <c r="C9" s="4" t="s">
        <v>68</v>
      </c>
      <c r="E9" s="4" t="s">
        <v>69</v>
      </c>
      <c r="G9" s="4" t="s">
        <v>70</v>
      </c>
      <c r="I9" s="4">
        <v>0</v>
      </c>
      <c r="K9" s="6">
        <v>50000000</v>
      </c>
      <c r="M9" s="6">
        <v>0</v>
      </c>
      <c r="O9" s="6">
        <v>0</v>
      </c>
      <c r="Q9" s="6">
        <v>50000000</v>
      </c>
      <c r="S9" s="1">
        <f>Q9/سهام!$Y$14</f>
        <v>3.2962336812837427E-4</v>
      </c>
    </row>
    <row r="10" spans="1:19" ht="19.5" thickBot="1" x14ac:dyDescent="0.3">
      <c r="K10" s="3">
        <f>SUM(K8:K9)</f>
        <v>4462030273</v>
      </c>
      <c r="M10" s="3">
        <f>SUM(M8:M9)</f>
        <v>29010610</v>
      </c>
      <c r="O10" s="3">
        <f>SUM(O8:O9)</f>
        <v>0</v>
      </c>
      <c r="Q10" s="3">
        <f>SUM(Q8:Q9)</f>
        <v>4491040883</v>
      </c>
      <c r="S10" s="2">
        <f>SUM(S8:S9)</f>
        <v>2.9607040445133761E-2</v>
      </c>
    </row>
    <row r="11" spans="1:19" ht="19.5" thickTop="1" x14ac:dyDescent="0.25"/>
    <row r="18" s="4" customFormat="1" x14ac:dyDescent="0.25"/>
    <row r="30" s="4" customFormat="1" x14ac:dyDescent="0.25"/>
  </sheetData>
  <mergeCells count="17">
    <mergeCell ref="C6:I6"/>
    <mergeCell ref="A2:S2"/>
    <mergeCell ref="Q7"/>
    <mergeCell ref="S7"/>
    <mergeCell ref="Q6:S6"/>
    <mergeCell ref="A4:S4"/>
    <mergeCell ref="A3:S3"/>
    <mergeCell ref="K7"/>
    <mergeCell ref="K6"/>
    <mergeCell ref="M7"/>
    <mergeCell ref="O7"/>
    <mergeCell ref="M6:O6"/>
    <mergeCell ref="A6:A7"/>
    <mergeCell ref="C7"/>
    <mergeCell ref="E7"/>
    <mergeCell ref="G7"/>
    <mergeCell ref="I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S30"/>
  <sheetViews>
    <sheetView rightToLeft="1" workbookViewId="0">
      <selection activeCell="M17" sqref="M17"/>
    </sheetView>
  </sheetViews>
  <sheetFormatPr defaultRowHeight="18.75" x14ac:dyDescent="0.25"/>
  <cols>
    <col min="1" max="1" width="19.5703125" style="4" bestFit="1" customWidth="1"/>
    <col min="2" max="2" width="1" style="4" customWidth="1"/>
    <col min="3" max="3" width="20.5703125" style="4" bestFit="1" customWidth="1"/>
    <col min="4" max="4" width="1" style="4" customWidth="1"/>
    <col min="5" max="5" width="19.42578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4.28515625" style="4" bestFit="1" customWidth="1"/>
    <col min="10" max="10" width="1" style="4" customWidth="1"/>
    <col min="11" max="11" width="15.85546875" style="4" bestFit="1" customWidth="1"/>
    <col min="12" max="12" width="1" style="4" customWidth="1"/>
    <col min="13" max="13" width="16.140625" style="4" bestFit="1" customWidth="1"/>
    <col min="14" max="14" width="1" style="4" customWidth="1"/>
    <col min="15" max="15" width="14.28515625" style="4" bestFit="1" customWidth="1"/>
    <col min="16" max="16" width="1" style="4" customWidth="1"/>
    <col min="17" max="17" width="15.85546875" style="4" bestFit="1" customWidth="1"/>
    <col min="18" max="18" width="1" style="4" customWidth="1"/>
    <col min="19" max="19" width="16.1406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ht="30" x14ac:dyDescent="0.25">
      <c r="A3" s="16" t="s">
        <v>71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spans="1:19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</row>
    <row r="6" spans="1:19" ht="30" x14ac:dyDescent="0.25">
      <c r="A6" s="18" t="s">
        <v>72</v>
      </c>
      <c r="B6" s="18" t="s">
        <v>72</v>
      </c>
      <c r="C6" s="18" t="s">
        <v>72</v>
      </c>
      <c r="D6" s="18" t="s">
        <v>72</v>
      </c>
      <c r="E6" s="18" t="s">
        <v>72</v>
      </c>
      <c r="F6" s="18" t="s">
        <v>72</v>
      </c>
      <c r="G6" s="18" t="s">
        <v>72</v>
      </c>
      <c r="I6" s="18" t="s">
        <v>73</v>
      </c>
      <c r="J6" s="18" t="s">
        <v>73</v>
      </c>
      <c r="K6" s="18" t="s">
        <v>73</v>
      </c>
      <c r="L6" s="18" t="s">
        <v>73</v>
      </c>
      <c r="M6" s="18" t="s">
        <v>73</v>
      </c>
      <c r="O6" s="18" t="s">
        <v>74</v>
      </c>
      <c r="P6" s="18" t="s">
        <v>74</v>
      </c>
      <c r="Q6" s="18" t="s">
        <v>74</v>
      </c>
      <c r="R6" s="18" t="s">
        <v>74</v>
      </c>
      <c r="S6" s="18" t="s">
        <v>74</v>
      </c>
    </row>
    <row r="7" spans="1:19" ht="30" x14ac:dyDescent="0.25">
      <c r="A7" s="18" t="s">
        <v>75</v>
      </c>
      <c r="C7" s="18" t="s">
        <v>76</v>
      </c>
      <c r="E7" s="18" t="s">
        <v>21</v>
      </c>
      <c r="G7" s="18" t="s">
        <v>22</v>
      </c>
      <c r="I7" s="18" t="s">
        <v>77</v>
      </c>
      <c r="K7" s="18" t="s">
        <v>78</v>
      </c>
      <c r="M7" s="18" t="s">
        <v>79</v>
      </c>
      <c r="O7" s="18" t="s">
        <v>77</v>
      </c>
      <c r="Q7" s="18" t="s">
        <v>78</v>
      </c>
      <c r="S7" s="18" t="s">
        <v>79</v>
      </c>
    </row>
    <row r="8" spans="1:19" ht="21" x14ac:dyDescent="0.25">
      <c r="A8" s="5" t="s">
        <v>64</v>
      </c>
      <c r="C8" s="6">
        <v>1</v>
      </c>
      <c r="E8" s="4" t="s">
        <v>80</v>
      </c>
      <c r="G8" s="4">
        <v>0</v>
      </c>
      <c r="I8" s="6">
        <v>29010610</v>
      </c>
      <c r="K8" s="6">
        <v>0</v>
      </c>
      <c r="M8" s="6">
        <v>29010610</v>
      </c>
      <c r="O8" s="6">
        <v>84377791</v>
      </c>
      <c r="Q8" s="6">
        <v>0</v>
      </c>
      <c r="S8" s="6">
        <v>84377791</v>
      </c>
    </row>
    <row r="9" spans="1:19" ht="19.5" thickBot="1" x14ac:dyDescent="0.3">
      <c r="I9" s="3">
        <f>SUM(I8)</f>
        <v>29010610</v>
      </c>
      <c r="K9" s="3">
        <f>SUM(K8)</f>
        <v>0</v>
      </c>
      <c r="M9" s="3">
        <f>SUM(M8)</f>
        <v>29010610</v>
      </c>
      <c r="O9" s="3">
        <f>SUM(O8)</f>
        <v>84377791</v>
      </c>
      <c r="Q9" s="3">
        <f>SUM(Q8)</f>
        <v>0</v>
      </c>
      <c r="S9" s="3">
        <f>SUM(S8)</f>
        <v>84377791</v>
      </c>
    </row>
    <row r="10" spans="1:19" ht="19.5" thickTop="1" x14ac:dyDescent="0.25"/>
    <row r="18" s="4" customFormat="1" x14ac:dyDescent="0.25"/>
    <row r="30" s="4" customFormat="1" x14ac:dyDescent="0.25"/>
  </sheetData>
  <mergeCells count="16">
    <mergeCell ref="A2:S2"/>
    <mergeCell ref="Q7"/>
    <mergeCell ref="S7"/>
    <mergeCell ref="O6:S6"/>
    <mergeCell ref="A3:S3"/>
    <mergeCell ref="A4:S4"/>
    <mergeCell ref="I7"/>
    <mergeCell ref="K7"/>
    <mergeCell ref="M7"/>
    <mergeCell ref="I6:M6"/>
    <mergeCell ref="O7"/>
    <mergeCell ref="A7"/>
    <mergeCell ref="C7"/>
    <mergeCell ref="E7"/>
    <mergeCell ref="G7"/>
    <mergeCell ref="A6:G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Q19"/>
  <sheetViews>
    <sheetView rightToLeft="1" workbookViewId="0">
      <selection activeCell="I17" sqref="I17"/>
    </sheetView>
  </sheetViews>
  <sheetFormatPr defaultRowHeight="18.75" x14ac:dyDescent="0.25"/>
  <cols>
    <col min="1" max="1" width="29.42578125" style="4" bestFit="1" customWidth="1"/>
    <col min="2" max="2" width="1" style="4" customWidth="1"/>
    <col min="3" max="3" width="7.7109375" style="4" bestFit="1" customWidth="1"/>
    <col min="4" max="4" width="1" style="4" customWidth="1"/>
    <col min="5" max="5" width="1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39" style="4" bestFit="1" customWidth="1"/>
    <col min="10" max="10" width="1" style="4" customWidth="1"/>
    <col min="11" max="11" width="7.7109375" style="4" bestFit="1" customWidth="1"/>
    <col min="12" max="12" width="1" style="4" customWidth="1"/>
    <col min="13" max="13" width="15" style="4" bestFit="1" customWidth="1"/>
    <col min="14" max="14" width="1" style="4" customWidth="1"/>
    <col min="15" max="15" width="16.28515625" style="4" bestFit="1" customWidth="1"/>
    <col min="16" max="16" width="1" style="4" customWidth="1"/>
    <col min="17" max="17" width="39" style="4" bestFit="1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x14ac:dyDescent="0.25">
      <c r="A3" s="16" t="s">
        <v>71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 x14ac:dyDescent="0.25">
      <c r="A6" s="17" t="s">
        <v>3</v>
      </c>
      <c r="C6" s="18" t="s">
        <v>73</v>
      </c>
      <c r="D6" s="18" t="s">
        <v>73</v>
      </c>
      <c r="E6" s="18" t="s">
        <v>73</v>
      </c>
      <c r="F6" s="18" t="s">
        <v>73</v>
      </c>
      <c r="G6" s="18" t="s">
        <v>73</v>
      </c>
      <c r="H6" s="18" t="s">
        <v>73</v>
      </c>
      <c r="I6" s="18" t="s">
        <v>73</v>
      </c>
      <c r="K6" s="18" t="s">
        <v>74</v>
      </c>
      <c r="L6" s="18" t="s">
        <v>74</v>
      </c>
      <c r="M6" s="18" t="s">
        <v>74</v>
      </c>
      <c r="N6" s="18" t="s">
        <v>74</v>
      </c>
      <c r="O6" s="18" t="s">
        <v>74</v>
      </c>
      <c r="P6" s="18" t="s">
        <v>74</v>
      </c>
      <c r="Q6" s="18" t="s">
        <v>74</v>
      </c>
    </row>
    <row r="7" spans="1:17" ht="30" x14ac:dyDescent="0.25">
      <c r="A7" s="18" t="s">
        <v>3</v>
      </c>
      <c r="C7" s="18" t="s">
        <v>7</v>
      </c>
      <c r="E7" s="18" t="s">
        <v>81</v>
      </c>
      <c r="G7" s="18" t="s">
        <v>82</v>
      </c>
      <c r="I7" s="18" t="s">
        <v>83</v>
      </c>
      <c r="K7" s="18" t="s">
        <v>7</v>
      </c>
      <c r="M7" s="18" t="s">
        <v>81</v>
      </c>
      <c r="O7" s="18" t="s">
        <v>82</v>
      </c>
      <c r="Q7" s="18" t="s">
        <v>83</v>
      </c>
    </row>
    <row r="8" spans="1:17" ht="21" x14ac:dyDescent="0.25">
      <c r="A8" s="5" t="s">
        <v>28</v>
      </c>
      <c r="C8" s="6">
        <f>'اوراق مشارکت'!AC9</f>
        <v>21680</v>
      </c>
      <c r="E8" s="6">
        <f>'اوراق مشارکت'!AI9</f>
        <v>20446538753.0285</v>
      </c>
      <c r="G8" s="6">
        <f>'اوراق مشارکت'!AG9</f>
        <v>20170277234.506001</v>
      </c>
      <c r="I8" s="6">
        <f>E8-G8</f>
        <v>276261518.52249908</v>
      </c>
      <c r="K8" s="6">
        <v>21680</v>
      </c>
      <c r="M8" s="6">
        <f>E8</f>
        <v>20446538753.0285</v>
      </c>
      <c r="O8" s="6">
        <f>'اوراق مشارکت'!Q9</f>
        <v>19908766693</v>
      </c>
      <c r="Q8" s="6">
        <f>M8-O8</f>
        <v>537772060.0284996</v>
      </c>
    </row>
    <row r="9" spans="1:17" ht="21" x14ac:dyDescent="0.25">
      <c r="A9" s="5" t="s">
        <v>43</v>
      </c>
      <c r="C9" s="6">
        <f>'اوراق مشارکت'!AC10</f>
        <v>21370</v>
      </c>
      <c r="E9" s="6">
        <f>'اوراق مشارکت'!AI10</f>
        <v>13508135346.624624</v>
      </c>
      <c r="G9" s="6">
        <f>'اوراق مشارکت'!AG10</f>
        <v>13425768928.244312</v>
      </c>
      <c r="I9" s="6">
        <f t="shared" ref="I9:I17" si="0">E9-G9</f>
        <v>82366418.380311966</v>
      </c>
      <c r="K9" s="6">
        <v>21370</v>
      </c>
      <c r="M9" s="6">
        <f t="shared" ref="M9:M17" si="1">E9</f>
        <v>13508135346.624624</v>
      </c>
      <c r="O9" s="6">
        <f>'اوراق مشارکت'!Q10</f>
        <v>13846264227</v>
      </c>
      <c r="Q9" s="6">
        <f t="shared" ref="Q9:Q17" si="2">M9-O9</f>
        <v>-338128880.37537575</v>
      </c>
    </row>
    <row r="10" spans="1:17" ht="21" x14ac:dyDescent="0.25">
      <c r="A10" s="5" t="s">
        <v>52</v>
      </c>
      <c r="C10" s="6">
        <f>'اوراق مشارکت'!AC11</f>
        <v>13240</v>
      </c>
      <c r="E10" s="6">
        <f>'اوراق مشارکت'!AI11</f>
        <v>8542369054.9277496</v>
      </c>
      <c r="G10" s="6">
        <f>'اوراق مشارکت'!AG11</f>
        <v>8455702486.0909996</v>
      </c>
      <c r="I10" s="6">
        <f t="shared" si="0"/>
        <v>86666568.836750031</v>
      </c>
      <c r="K10" s="6">
        <v>13240</v>
      </c>
      <c r="M10" s="6">
        <f t="shared" si="1"/>
        <v>8542369054.9277496</v>
      </c>
      <c r="O10" s="6">
        <f>'اوراق مشارکت'!Q11</f>
        <v>9486267357</v>
      </c>
      <c r="Q10" s="6">
        <f t="shared" si="2"/>
        <v>-943898302.07225037</v>
      </c>
    </row>
    <row r="11" spans="1:17" ht="21" x14ac:dyDescent="0.25">
      <c r="A11" s="5" t="s">
        <v>24</v>
      </c>
      <c r="C11" s="6">
        <f>'اوراق مشارکت'!AC12</f>
        <v>14440</v>
      </c>
      <c r="E11" s="6">
        <f>'اوراق مشارکت'!AI12</f>
        <v>10202898389.424999</v>
      </c>
      <c r="G11" s="6">
        <f>'اوراق مشارکت'!AG12</f>
        <v>10097851992.535999</v>
      </c>
      <c r="I11" s="6">
        <f t="shared" si="0"/>
        <v>105046396.88899994</v>
      </c>
      <c r="K11" s="6">
        <v>14440</v>
      </c>
      <c r="M11" s="6">
        <f t="shared" si="1"/>
        <v>10202898389.424999</v>
      </c>
      <c r="O11" s="6">
        <f>'اوراق مشارکت'!Q12</f>
        <v>9416742631</v>
      </c>
      <c r="Q11" s="6">
        <f t="shared" si="2"/>
        <v>786155758.42499924</v>
      </c>
    </row>
    <row r="12" spans="1:17" ht="21" x14ac:dyDescent="0.25">
      <c r="A12" s="5" t="s">
        <v>49</v>
      </c>
      <c r="C12" s="6">
        <f>'اوراق مشارکت'!AC13</f>
        <v>8450</v>
      </c>
      <c r="E12" s="6">
        <f>'اوراق مشارکت'!AI13</f>
        <v>5667545221.2071877</v>
      </c>
      <c r="G12" s="6">
        <f>'اوراق مشارکت'!AG13</f>
        <v>5606268479.6300001</v>
      </c>
      <c r="I12" s="6">
        <f t="shared" si="0"/>
        <v>61276741.577187538</v>
      </c>
      <c r="K12" s="6">
        <v>8450</v>
      </c>
      <c r="M12" s="6">
        <f t="shared" si="1"/>
        <v>5667545221.2071877</v>
      </c>
      <c r="O12" s="6">
        <f>'اوراق مشارکت'!Q13</f>
        <v>5731820252</v>
      </c>
      <c r="Q12" s="6">
        <f t="shared" si="2"/>
        <v>-64275030.792812347</v>
      </c>
    </row>
    <row r="13" spans="1:17" ht="21" x14ac:dyDescent="0.25">
      <c r="A13" s="5" t="s">
        <v>46</v>
      </c>
      <c r="C13" s="6">
        <f>'اوراق مشارکت'!AC14</f>
        <v>5260</v>
      </c>
      <c r="E13" s="6">
        <f>'اوراق مشارکت'!AI14</f>
        <v>3833881802.951375</v>
      </c>
      <c r="G13" s="6">
        <f>'اوراق مشارکت'!AG14</f>
        <v>3790910132.9784999</v>
      </c>
      <c r="I13" s="6">
        <f t="shared" si="0"/>
        <v>42971669.972875118</v>
      </c>
      <c r="K13" s="6">
        <v>5260</v>
      </c>
      <c r="M13" s="6">
        <f t="shared" si="1"/>
        <v>3833881802.951375</v>
      </c>
      <c r="O13" s="6">
        <f>'اوراق مشارکت'!Q14</f>
        <v>3802022611</v>
      </c>
      <c r="Q13" s="6">
        <f t="shared" si="2"/>
        <v>31859191.951375008</v>
      </c>
    </row>
    <row r="14" spans="1:17" ht="21" x14ac:dyDescent="0.25">
      <c r="A14" s="5" t="s">
        <v>37</v>
      </c>
      <c r="C14" s="6">
        <f>'اوراق مشارکت'!AC15</f>
        <v>2940</v>
      </c>
      <c r="E14" s="6">
        <f>'اوراق مشارکت'!AI15</f>
        <v>2507153815.9920001</v>
      </c>
      <c r="G14" s="6">
        <f>'اوراق مشارکت'!AG15</f>
        <v>2469984254.1963749</v>
      </c>
      <c r="I14" s="6">
        <f t="shared" si="0"/>
        <v>37169561.79562521</v>
      </c>
      <c r="K14" s="6">
        <v>2940</v>
      </c>
      <c r="M14" s="6">
        <f t="shared" si="1"/>
        <v>2507153815.9920001</v>
      </c>
      <c r="O14" s="6">
        <f>'اوراق مشارکت'!Q15</f>
        <v>2466516033</v>
      </c>
      <c r="Q14" s="6">
        <f t="shared" si="2"/>
        <v>40637782.992000103</v>
      </c>
    </row>
    <row r="15" spans="1:17" ht="21" x14ac:dyDescent="0.25">
      <c r="A15" s="5" t="s">
        <v>40</v>
      </c>
      <c r="C15" s="6">
        <f>'اوراق مشارکت'!AC16</f>
        <v>2700</v>
      </c>
      <c r="E15" s="6">
        <f>'اوراق مشارکت'!AI16</f>
        <v>1757381416.875</v>
      </c>
      <c r="G15" s="6">
        <f>'اوراق مشارکت'!AG16</f>
        <v>1723494459.9993751</v>
      </c>
      <c r="I15" s="6">
        <f t="shared" si="0"/>
        <v>33886956.875624895</v>
      </c>
      <c r="K15" s="6">
        <v>2700</v>
      </c>
      <c r="M15" s="6">
        <f t="shared" si="1"/>
        <v>1757381416.875</v>
      </c>
      <c r="O15" s="6">
        <f>'اوراق مشارکت'!Q16</f>
        <v>1781961120</v>
      </c>
      <c r="Q15" s="6">
        <f t="shared" si="2"/>
        <v>-24579703.125</v>
      </c>
    </row>
    <row r="16" spans="1:17" ht="21" x14ac:dyDescent="0.25">
      <c r="A16" s="5" t="s">
        <v>34</v>
      </c>
      <c r="C16" s="6">
        <f>'اوراق مشارکت'!AC17</f>
        <v>1660</v>
      </c>
      <c r="E16" s="6">
        <f>'اوراق مشارکت'!AI17</f>
        <v>1442039542.951</v>
      </c>
      <c r="G16" s="6">
        <f>'اوراق مشارکت'!AG17</f>
        <v>1424277442.9152501</v>
      </c>
      <c r="I16" s="6">
        <f t="shared" si="0"/>
        <v>17762100.035749912</v>
      </c>
      <c r="K16" s="6">
        <v>1660</v>
      </c>
      <c r="M16" s="6">
        <f t="shared" si="1"/>
        <v>1442039542.951</v>
      </c>
      <c r="O16" s="6">
        <f>'اوراق مشارکت'!Q17</f>
        <v>1415157449</v>
      </c>
      <c r="Q16" s="6">
        <f t="shared" si="2"/>
        <v>26882093.950999975</v>
      </c>
    </row>
    <row r="17" spans="1:17" ht="21" x14ac:dyDescent="0.25">
      <c r="A17" s="5" t="s">
        <v>31</v>
      </c>
      <c r="C17" s="6">
        <f>'اوراق مشارکت'!AC18</f>
        <v>1250</v>
      </c>
      <c r="E17" s="6">
        <f>'اوراق مشارکت'!AI18</f>
        <v>1096312507.3359375</v>
      </c>
      <c r="G17" s="6">
        <f>'اوراق مشارکت'!AG18</f>
        <v>1085929389.6171875</v>
      </c>
      <c r="I17" s="6">
        <f t="shared" si="0"/>
        <v>10383117.71875</v>
      </c>
      <c r="K17" s="6">
        <v>1250</v>
      </c>
      <c r="M17" s="6">
        <f t="shared" si="1"/>
        <v>1096312507.3359375</v>
      </c>
      <c r="O17" s="6">
        <f>'اوراق مشارکت'!Q18</f>
        <v>1076445068</v>
      </c>
      <c r="Q17" s="6">
        <f t="shared" si="2"/>
        <v>19867439.3359375</v>
      </c>
    </row>
    <row r="18" spans="1:17" ht="19.5" thickBot="1" x14ac:dyDescent="0.3">
      <c r="E18" s="3">
        <f>SUM(E8:E17)</f>
        <v>69004255851.318359</v>
      </c>
      <c r="G18" s="3">
        <f>SUM(G8:G17)</f>
        <v>68250464800.713989</v>
      </c>
      <c r="I18" s="3">
        <f>SUM(I8:I17)</f>
        <v>753791050.60437369</v>
      </c>
      <c r="M18" s="3">
        <f>SUM(M8:M17)</f>
        <v>69004255851.318359</v>
      </c>
      <c r="O18" s="3">
        <f>SUM(O8:O17)</f>
        <v>68931963441</v>
      </c>
      <c r="Q18" s="3">
        <f>SUM(Q8:Q17)</f>
        <v>72292410.318372965</v>
      </c>
    </row>
    <row r="19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2:Q19"/>
  <sheetViews>
    <sheetView rightToLeft="1" workbookViewId="0">
      <selection activeCell="M13" sqref="M13"/>
    </sheetView>
  </sheetViews>
  <sheetFormatPr defaultRowHeight="18.75" x14ac:dyDescent="0.25"/>
  <cols>
    <col min="1" max="1" width="29.42578125" style="4" bestFit="1" customWidth="1"/>
    <col min="2" max="2" width="1" style="4" customWidth="1"/>
    <col min="3" max="3" width="21.28515625" style="4" bestFit="1" customWidth="1"/>
    <col min="4" max="4" width="1" style="4" customWidth="1"/>
    <col min="5" max="5" width="22.7109375" style="4" bestFit="1" customWidth="1"/>
    <col min="6" max="6" width="1" style="4" customWidth="1"/>
    <col min="7" max="7" width="16.28515625" style="4" bestFit="1" customWidth="1"/>
    <col min="8" max="8" width="1" style="4" customWidth="1"/>
    <col min="9" max="9" width="12" style="4" bestFit="1" customWidth="1"/>
    <col min="10" max="10" width="1" style="4" customWidth="1"/>
    <col min="11" max="11" width="21.28515625" style="4" bestFit="1" customWidth="1"/>
    <col min="12" max="12" width="1" style="4" customWidth="1"/>
    <col min="13" max="13" width="22.7109375" style="4" bestFit="1" customWidth="1"/>
    <col min="14" max="14" width="1" style="4" customWidth="1"/>
    <col min="15" max="15" width="16.28515625" style="4" bestFit="1" customWidth="1"/>
    <col min="16" max="16" width="1" style="4" customWidth="1"/>
    <col min="17" max="17" width="14.85546875" style="4" customWidth="1"/>
    <col min="18" max="18" width="1" style="4" customWidth="1"/>
    <col min="19" max="19" width="9.140625" style="4" customWidth="1"/>
    <col min="20" max="16384" width="9.140625" style="4"/>
  </cols>
  <sheetData>
    <row r="2" spans="1:17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30" x14ac:dyDescent="0.25">
      <c r="A3" s="16" t="s">
        <v>71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pans="1:17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6" spans="1:17" ht="30" x14ac:dyDescent="0.25">
      <c r="A6" s="17" t="s">
        <v>75</v>
      </c>
      <c r="C6" s="18" t="s">
        <v>73</v>
      </c>
      <c r="D6" s="18" t="s">
        <v>73</v>
      </c>
      <c r="E6" s="18" t="s">
        <v>73</v>
      </c>
      <c r="F6" s="18" t="s">
        <v>73</v>
      </c>
      <c r="G6" s="18" t="s">
        <v>73</v>
      </c>
      <c r="H6" s="18" t="s">
        <v>73</v>
      </c>
      <c r="I6" s="18" t="s">
        <v>73</v>
      </c>
      <c r="K6" s="18" t="s">
        <v>74</v>
      </c>
      <c r="L6" s="18" t="s">
        <v>74</v>
      </c>
      <c r="M6" s="18" t="s">
        <v>74</v>
      </c>
      <c r="N6" s="18" t="s">
        <v>74</v>
      </c>
      <c r="O6" s="18" t="s">
        <v>74</v>
      </c>
      <c r="P6" s="18" t="s">
        <v>74</v>
      </c>
      <c r="Q6" s="18" t="s">
        <v>74</v>
      </c>
    </row>
    <row r="7" spans="1:17" ht="30" x14ac:dyDescent="0.25">
      <c r="A7" s="18" t="s">
        <v>75</v>
      </c>
      <c r="C7" s="18" t="s">
        <v>87</v>
      </c>
      <c r="E7" s="18" t="s">
        <v>84</v>
      </c>
      <c r="G7" s="18" t="s">
        <v>85</v>
      </c>
      <c r="I7" s="18" t="s">
        <v>88</v>
      </c>
      <c r="K7" s="18" t="s">
        <v>87</v>
      </c>
      <c r="M7" s="18" t="s">
        <v>84</v>
      </c>
      <c r="O7" s="18" t="s">
        <v>85</v>
      </c>
      <c r="Q7" s="18" t="s">
        <v>88</v>
      </c>
    </row>
    <row r="8" spans="1:17" ht="21" x14ac:dyDescent="0.25">
      <c r="A8" s="5" t="s">
        <v>28</v>
      </c>
      <c r="C8" s="6">
        <v>0</v>
      </c>
      <c r="E8" s="6">
        <f>'درآمد ناشی از تغییر قیمت اوراق'!I8</f>
        <v>276261518.52249908</v>
      </c>
      <c r="G8" s="6">
        <v>0</v>
      </c>
      <c r="I8" s="6">
        <f>G8+E8+C8</f>
        <v>276261518.52249908</v>
      </c>
      <c r="K8" s="6">
        <v>0</v>
      </c>
      <c r="M8" s="6">
        <f>'درآمد ناشی از تغییر قیمت اوراق'!Q8</f>
        <v>537772060.0284996</v>
      </c>
      <c r="O8" s="6">
        <v>0</v>
      </c>
      <c r="Q8" s="6">
        <f>O8+M8+K8</f>
        <v>537772060.0284996</v>
      </c>
    </row>
    <row r="9" spans="1:17" ht="21" x14ac:dyDescent="0.25">
      <c r="A9" s="5" t="s">
        <v>43</v>
      </c>
      <c r="C9" s="6">
        <v>0</v>
      </c>
      <c r="E9" s="6">
        <f>'درآمد ناشی از تغییر قیمت اوراق'!I9</f>
        <v>82366418.380311966</v>
      </c>
      <c r="G9" s="6">
        <v>0</v>
      </c>
      <c r="I9" s="6">
        <f t="shared" ref="I9:I17" si="0">G9+E9+C9</f>
        <v>82366418.380311966</v>
      </c>
      <c r="K9" s="6">
        <v>0</v>
      </c>
      <c r="M9" s="6">
        <f>'درآمد ناشی از تغییر قیمت اوراق'!Q9</f>
        <v>-338128880.37537575</v>
      </c>
      <c r="O9" s="6">
        <v>0</v>
      </c>
      <c r="Q9" s="6">
        <f t="shared" ref="Q9:Q17" si="1">O9+M9+K9</f>
        <v>-338128880.37537575</v>
      </c>
    </row>
    <row r="10" spans="1:17" ht="21" x14ac:dyDescent="0.25">
      <c r="A10" s="5" t="s">
        <v>52</v>
      </c>
      <c r="C10" s="6">
        <v>0</v>
      </c>
      <c r="E10" s="6">
        <f>'درآمد ناشی از تغییر قیمت اوراق'!I10</f>
        <v>86666568.836750031</v>
      </c>
      <c r="G10" s="6">
        <v>0</v>
      </c>
      <c r="I10" s="6">
        <f t="shared" si="0"/>
        <v>86666568.836750031</v>
      </c>
      <c r="K10" s="6">
        <v>0</v>
      </c>
      <c r="M10" s="6">
        <f>'درآمد ناشی از تغییر قیمت اوراق'!Q10</f>
        <v>-943898302.07225037</v>
      </c>
      <c r="O10" s="6">
        <v>0</v>
      </c>
      <c r="Q10" s="6">
        <f t="shared" si="1"/>
        <v>-943898302.07225037</v>
      </c>
    </row>
    <row r="11" spans="1:17" ht="21" x14ac:dyDescent="0.25">
      <c r="A11" s="5" t="s">
        <v>24</v>
      </c>
      <c r="C11" s="6">
        <v>0</v>
      </c>
      <c r="E11" s="6">
        <f>'درآمد ناشی از تغییر قیمت اوراق'!I11</f>
        <v>105046396.88899994</v>
      </c>
      <c r="G11" s="6">
        <v>0</v>
      </c>
      <c r="I11" s="6">
        <f t="shared" si="0"/>
        <v>105046396.88899994</v>
      </c>
      <c r="K11" s="6">
        <v>0</v>
      </c>
      <c r="M11" s="6">
        <f>'درآمد ناشی از تغییر قیمت اوراق'!Q11</f>
        <v>786155758.42499924</v>
      </c>
      <c r="O11" s="6">
        <v>0</v>
      </c>
      <c r="Q11" s="6">
        <f t="shared" si="1"/>
        <v>786155758.42499924</v>
      </c>
    </row>
    <row r="12" spans="1:17" ht="21" x14ac:dyDescent="0.25">
      <c r="A12" s="5" t="s">
        <v>49</v>
      </c>
      <c r="C12" s="6">
        <v>0</v>
      </c>
      <c r="E12" s="6">
        <f>'درآمد ناشی از تغییر قیمت اوراق'!I12</f>
        <v>61276741.577187538</v>
      </c>
      <c r="G12" s="6">
        <v>0</v>
      </c>
      <c r="I12" s="6">
        <f t="shared" si="0"/>
        <v>61276741.577187538</v>
      </c>
      <c r="K12" s="6">
        <v>0</v>
      </c>
      <c r="M12" s="6">
        <f>'درآمد ناشی از تغییر قیمت اوراق'!Q12</f>
        <v>-64275030.792812347</v>
      </c>
      <c r="O12" s="6">
        <v>0</v>
      </c>
      <c r="Q12" s="6">
        <f t="shared" si="1"/>
        <v>-64275030.792812347</v>
      </c>
    </row>
    <row r="13" spans="1:17" ht="21" x14ac:dyDescent="0.25">
      <c r="A13" s="5" t="s">
        <v>46</v>
      </c>
      <c r="C13" s="6">
        <v>0</v>
      </c>
      <c r="E13" s="6">
        <f>'درآمد ناشی از تغییر قیمت اوراق'!I13</f>
        <v>42971669.972875118</v>
      </c>
      <c r="G13" s="6">
        <v>0</v>
      </c>
      <c r="I13" s="6">
        <f t="shared" si="0"/>
        <v>42971669.972875118</v>
      </c>
      <c r="K13" s="6">
        <v>0</v>
      </c>
      <c r="M13" s="6">
        <f>'درآمد ناشی از تغییر قیمت اوراق'!Q13</f>
        <v>31859191.951375008</v>
      </c>
      <c r="O13" s="6">
        <v>0</v>
      </c>
      <c r="Q13" s="6">
        <f t="shared" si="1"/>
        <v>31859191.951375008</v>
      </c>
    </row>
    <row r="14" spans="1:17" ht="21" x14ac:dyDescent="0.25">
      <c r="A14" s="5" t="s">
        <v>37</v>
      </c>
      <c r="C14" s="6">
        <v>0</v>
      </c>
      <c r="E14" s="6">
        <f>'درآمد ناشی از تغییر قیمت اوراق'!I14</f>
        <v>37169561.79562521</v>
      </c>
      <c r="G14" s="6">
        <v>0</v>
      </c>
      <c r="I14" s="6">
        <f t="shared" si="0"/>
        <v>37169561.79562521</v>
      </c>
      <c r="K14" s="6">
        <v>0</v>
      </c>
      <c r="M14" s="6">
        <f>'درآمد ناشی از تغییر قیمت اوراق'!Q14</f>
        <v>40637782.992000103</v>
      </c>
      <c r="O14" s="6">
        <v>0</v>
      </c>
      <c r="Q14" s="6">
        <f t="shared" si="1"/>
        <v>40637782.992000103</v>
      </c>
    </row>
    <row r="15" spans="1:17" ht="21" x14ac:dyDescent="0.25">
      <c r="A15" s="5" t="s">
        <v>40</v>
      </c>
      <c r="C15" s="6">
        <v>0</v>
      </c>
      <c r="E15" s="6">
        <f>'درآمد ناشی از تغییر قیمت اوراق'!I15</f>
        <v>33886956.875624895</v>
      </c>
      <c r="G15" s="6">
        <v>0</v>
      </c>
      <c r="I15" s="6">
        <f t="shared" si="0"/>
        <v>33886956.875624895</v>
      </c>
      <c r="K15" s="6">
        <v>0</v>
      </c>
      <c r="M15" s="6">
        <f>'درآمد ناشی از تغییر قیمت اوراق'!Q15</f>
        <v>-24579703.125</v>
      </c>
      <c r="O15" s="6">
        <v>0</v>
      </c>
      <c r="Q15" s="6">
        <f t="shared" si="1"/>
        <v>-24579703.125</v>
      </c>
    </row>
    <row r="16" spans="1:17" ht="21" x14ac:dyDescent="0.25">
      <c r="A16" s="5" t="s">
        <v>34</v>
      </c>
      <c r="C16" s="6">
        <v>0</v>
      </c>
      <c r="E16" s="6">
        <f>'درآمد ناشی از تغییر قیمت اوراق'!I16</f>
        <v>17762100.035749912</v>
      </c>
      <c r="G16" s="6">
        <v>0</v>
      </c>
      <c r="I16" s="6">
        <f t="shared" si="0"/>
        <v>17762100.035749912</v>
      </c>
      <c r="K16" s="6">
        <v>0</v>
      </c>
      <c r="M16" s="6">
        <f>'درآمد ناشی از تغییر قیمت اوراق'!Q16</f>
        <v>26882093.950999975</v>
      </c>
      <c r="O16" s="6">
        <v>0</v>
      </c>
      <c r="Q16" s="6">
        <f t="shared" si="1"/>
        <v>26882093.950999975</v>
      </c>
    </row>
    <row r="17" spans="1:17" ht="21" x14ac:dyDescent="0.25">
      <c r="A17" s="5" t="s">
        <v>31</v>
      </c>
      <c r="C17" s="6">
        <v>0</v>
      </c>
      <c r="E17" s="6">
        <f>'درآمد ناشی از تغییر قیمت اوراق'!I17</f>
        <v>10383117.71875</v>
      </c>
      <c r="G17" s="6">
        <v>0</v>
      </c>
      <c r="I17" s="6">
        <f t="shared" si="0"/>
        <v>10383117.71875</v>
      </c>
      <c r="K17" s="6">
        <v>0</v>
      </c>
      <c r="M17" s="6">
        <f>'درآمد ناشی از تغییر قیمت اوراق'!Q17</f>
        <v>19867439.3359375</v>
      </c>
      <c r="O17" s="6">
        <v>0</v>
      </c>
      <c r="Q17" s="6">
        <f t="shared" si="1"/>
        <v>19867439.3359375</v>
      </c>
    </row>
    <row r="18" spans="1:17" ht="19.5" thickBot="1" x14ac:dyDescent="0.3">
      <c r="C18" s="3">
        <f>SUM(C8:C17)</f>
        <v>0</v>
      </c>
      <c r="E18" s="3">
        <f>SUM(E8:E17)</f>
        <v>753791050.60437369</v>
      </c>
      <c r="G18" s="3">
        <f>SUM(G8:G17)</f>
        <v>0</v>
      </c>
      <c r="I18" s="3">
        <f>SUM(I8:I17)</f>
        <v>753791050.60437369</v>
      </c>
      <c r="K18" s="3">
        <f>SUM(K8:K17)</f>
        <v>0</v>
      </c>
      <c r="M18" s="3">
        <f>SUM(M8:M17)</f>
        <v>72292410.318372965</v>
      </c>
      <c r="O18" s="3">
        <f>SUM(O8:O17)</f>
        <v>0</v>
      </c>
      <c r="Q18" s="3">
        <f>SUM(Q8:Q17)</f>
        <v>72292410.318372965</v>
      </c>
    </row>
    <row r="19" spans="1:17" ht="19.5" thickTop="1" x14ac:dyDescent="0.25"/>
  </sheetData>
  <mergeCells count="14">
    <mergeCell ref="A4:Q4"/>
    <mergeCell ref="A3:Q3"/>
    <mergeCell ref="A2:Q2"/>
    <mergeCell ref="K7"/>
    <mergeCell ref="M7"/>
    <mergeCell ref="O7"/>
    <mergeCell ref="Q7"/>
    <mergeCell ref="K6:Q6"/>
    <mergeCell ref="A6:A7"/>
    <mergeCell ref="C7"/>
    <mergeCell ref="E7"/>
    <mergeCell ref="G7"/>
    <mergeCell ref="I7"/>
    <mergeCell ref="C6:I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K10"/>
  <sheetViews>
    <sheetView rightToLeft="1" workbookViewId="0">
      <selection activeCell="E17" sqref="E17"/>
    </sheetView>
  </sheetViews>
  <sheetFormatPr defaultRowHeight="18.75" x14ac:dyDescent="0.25"/>
  <cols>
    <col min="1" max="1" width="19.5703125" style="4" bestFit="1" customWidth="1"/>
    <col min="2" max="2" width="1" style="4" customWidth="1"/>
    <col min="3" max="3" width="21.85546875" style="4" bestFit="1" customWidth="1"/>
    <col min="4" max="4" width="1" style="4" customWidth="1"/>
    <col min="5" max="5" width="41.140625" style="4" bestFit="1" customWidth="1"/>
    <col min="6" max="6" width="1" style="4" customWidth="1"/>
    <col min="7" max="7" width="35.7109375" style="4" bestFit="1" customWidth="1"/>
    <col min="8" max="8" width="1" style="4" customWidth="1"/>
    <col min="9" max="9" width="41.140625" style="4" bestFit="1" customWidth="1"/>
    <col min="10" max="10" width="1" style="4" customWidth="1"/>
    <col min="11" max="11" width="35.7109375" style="4" bestFit="1" customWidth="1"/>
    <col min="12" max="12" width="1" style="4" customWidth="1"/>
    <col min="13" max="13" width="9.140625" style="4" customWidth="1"/>
    <col min="14" max="16384" width="9.140625" style="4"/>
  </cols>
  <sheetData>
    <row r="2" spans="1:11" ht="30" x14ac:dyDescent="0.2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30" x14ac:dyDescent="0.25">
      <c r="A3" s="16" t="s">
        <v>71</v>
      </c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30" x14ac:dyDescent="0.25">
      <c r="A4" s="16" t="s">
        <v>2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6" spans="1:11" ht="30" x14ac:dyDescent="0.25">
      <c r="A6" s="18" t="s">
        <v>89</v>
      </c>
      <c r="B6" s="18" t="s">
        <v>89</v>
      </c>
      <c r="C6" s="18" t="s">
        <v>89</v>
      </c>
      <c r="E6" s="18" t="s">
        <v>73</v>
      </c>
      <c r="F6" s="18" t="s">
        <v>73</v>
      </c>
      <c r="G6" s="18" t="s">
        <v>73</v>
      </c>
      <c r="I6" s="18" t="s">
        <v>74</v>
      </c>
      <c r="J6" s="18" t="s">
        <v>74</v>
      </c>
      <c r="K6" s="18" t="s">
        <v>74</v>
      </c>
    </row>
    <row r="7" spans="1:11" ht="30" x14ac:dyDescent="0.25">
      <c r="A7" s="18" t="s">
        <v>90</v>
      </c>
      <c r="C7" s="18" t="s">
        <v>58</v>
      </c>
      <c r="E7" s="18" t="s">
        <v>91</v>
      </c>
      <c r="G7" s="18" t="s">
        <v>92</v>
      </c>
      <c r="I7" s="18" t="s">
        <v>91</v>
      </c>
      <c r="K7" s="18" t="s">
        <v>92</v>
      </c>
    </row>
    <row r="8" spans="1:11" ht="21" x14ac:dyDescent="0.25">
      <c r="A8" s="5" t="s">
        <v>64</v>
      </c>
      <c r="C8" s="4" t="s">
        <v>65</v>
      </c>
      <c r="E8" s="6">
        <v>29010610</v>
      </c>
      <c r="G8" s="4">
        <v>0</v>
      </c>
      <c r="I8" s="6">
        <v>84377791</v>
      </c>
      <c r="K8" s="4">
        <v>0</v>
      </c>
    </row>
    <row r="9" spans="1:11" ht="19.5" thickBot="1" x14ac:dyDescent="0.3">
      <c r="C9" s="13"/>
      <c r="E9" s="3">
        <f>SUM(E8)</f>
        <v>29010610</v>
      </c>
      <c r="G9" s="7">
        <f>SUM(G8)</f>
        <v>0</v>
      </c>
      <c r="I9" s="3">
        <f>SUM(I8)</f>
        <v>84377791</v>
      </c>
      <c r="K9" s="7">
        <f>SUM(K8)</f>
        <v>0</v>
      </c>
    </row>
    <row r="10" spans="1:11" ht="19.5" thickTop="1" x14ac:dyDescent="0.25">
      <c r="C10" s="13"/>
    </row>
  </sheetData>
  <mergeCells count="12">
    <mergeCell ref="A2:K2"/>
    <mergeCell ref="I7"/>
    <mergeCell ref="K7"/>
    <mergeCell ref="I6:K6"/>
    <mergeCell ref="A4:K4"/>
    <mergeCell ref="A3:K3"/>
    <mergeCell ref="A7"/>
    <mergeCell ref="C7"/>
    <mergeCell ref="A6:C6"/>
    <mergeCell ref="E7"/>
    <mergeCell ref="G7"/>
    <mergeCell ref="E6:G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2:E10"/>
  <sheetViews>
    <sheetView rightToLeft="1" workbookViewId="0">
      <selection activeCell="E14" sqref="E14"/>
    </sheetView>
  </sheetViews>
  <sheetFormatPr defaultRowHeight="18.75" x14ac:dyDescent="0.25"/>
  <cols>
    <col min="1" max="1" width="57.42578125" style="4" customWidth="1"/>
    <col min="2" max="2" width="1" style="4" customWidth="1"/>
    <col min="3" max="3" width="20" style="4" customWidth="1"/>
    <col min="4" max="4" width="1" style="4" customWidth="1"/>
    <col min="5" max="5" width="20.28515625" style="4" customWidth="1"/>
    <col min="6" max="6" width="1" style="4" customWidth="1"/>
    <col min="7" max="7" width="9.140625" style="4" customWidth="1"/>
    <col min="8" max="16384" width="9.140625" style="4"/>
  </cols>
  <sheetData>
    <row r="2" spans="1:5" ht="30" x14ac:dyDescent="0.25">
      <c r="A2" s="16" t="s">
        <v>0</v>
      </c>
      <c r="B2" s="16"/>
      <c r="C2" s="16"/>
      <c r="D2" s="16"/>
      <c r="E2" s="16"/>
    </row>
    <row r="3" spans="1:5" ht="30" x14ac:dyDescent="0.25">
      <c r="A3" s="16" t="s">
        <v>71</v>
      </c>
      <c r="B3" s="16"/>
      <c r="C3" s="16"/>
      <c r="D3" s="16"/>
      <c r="E3" s="16"/>
    </row>
    <row r="4" spans="1:5" ht="30" x14ac:dyDescent="0.25">
      <c r="A4" s="16" t="s">
        <v>2</v>
      </c>
      <c r="B4" s="16"/>
      <c r="C4" s="16"/>
      <c r="D4" s="16"/>
      <c r="E4" s="16"/>
    </row>
    <row r="6" spans="1:5" ht="30" x14ac:dyDescent="0.25">
      <c r="A6" s="17" t="s">
        <v>93</v>
      </c>
      <c r="C6" s="18" t="s">
        <v>73</v>
      </c>
      <c r="E6" s="18" t="s">
        <v>6</v>
      </c>
    </row>
    <row r="7" spans="1:5" ht="30" x14ac:dyDescent="0.25">
      <c r="A7" s="18" t="s">
        <v>93</v>
      </c>
      <c r="C7" s="18" t="s">
        <v>61</v>
      </c>
      <c r="E7" s="18" t="s">
        <v>61</v>
      </c>
    </row>
    <row r="8" spans="1:5" ht="21" x14ac:dyDescent="0.25">
      <c r="A8" s="14" t="s">
        <v>93</v>
      </c>
      <c r="C8" s="6">
        <v>0</v>
      </c>
      <c r="E8" s="6">
        <v>51199942</v>
      </c>
    </row>
    <row r="9" spans="1:5" ht="21.75" thickBot="1" x14ac:dyDescent="0.3">
      <c r="A9" s="5" t="s">
        <v>80</v>
      </c>
      <c r="C9" s="3">
        <v>0</v>
      </c>
      <c r="E9" s="3">
        <v>51199942</v>
      </c>
    </row>
    <row r="10" spans="1:5" ht="19.5" thickTop="1" x14ac:dyDescent="0.25"/>
  </sheetData>
  <mergeCells count="8">
    <mergeCell ref="A4:E4"/>
    <mergeCell ref="A3:E3"/>
    <mergeCell ref="A2:E2"/>
    <mergeCell ref="A6:A7"/>
    <mergeCell ref="C7"/>
    <mergeCell ref="C6"/>
    <mergeCell ref="E7"/>
    <mergeCell ref="E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2:G10"/>
  <sheetViews>
    <sheetView rightToLeft="1" tabSelected="1" workbookViewId="0">
      <selection activeCell="A9" sqref="A9:XFD9"/>
    </sheetView>
  </sheetViews>
  <sheetFormatPr defaultRowHeight="18.75" x14ac:dyDescent="0.25"/>
  <cols>
    <col min="1" max="1" width="48" style="4" customWidth="1"/>
    <col min="2" max="2" width="1" style="4" customWidth="1"/>
    <col min="3" max="3" width="12.140625" style="4" bestFit="1" customWidth="1"/>
    <col min="4" max="4" width="1" style="4" customWidth="1"/>
    <col min="5" max="5" width="25.7109375" style="4" bestFit="1" customWidth="1"/>
    <col min="6" max="6" width="1" style="4" customWidth="1"/>
    <col min="7" max="7" width="38.7109375" style="4" bestFit="1" customWidth="1"/>
    <col min="8" max="8" width="1" style="4" customWidth="1"/>
    <col min="9" max="9" width="9.140625" style="4" customWidth="1"/>
    <col min="10" max="16384" width="9.140625" style="4"/>
  </cols>
  <sheetData>
    <row r="2" spans="1:7" ht="30" x14ac:dyDescent="0.25">
      <c r="A2" s="16" t="s">
        <v>0</v>
      </c>
      <c r="B2" s="16"/>
      <c r="C2" s="16"/>
      <c r="D2" s="16"/>
      <c r="E2" s="16"/>
      <c r="F2" s="16"/>
      <c r="G2" s="16"/>
    </row>
    <row r="3" spans="1:7" ht="30" x14ac:dyDescent="0.25">
      <c r="A3" s="16" t="s">
        <v>71</v>
      </c>
      <c r="B3" s="16"/>
      <c r="C3" s="16"/>
      <c r="D3" s="16"/>
      <c r="E3" s="16"/>
      <c r="F3" s="16"/>
      <c r="G3" s="16"/>
    </row>
    <row r="4" spans="1:7" ht="30" x14ac:dyDescent="0.25">
      <c r="A4" s="16" t="s">
        <v>2</v>
      </c>
      <c r="B4" s="16"/>
      <c r="C4" s="16"/>
      <c r="D4" s="16"/>
      <c r="E4" s="16"/>
      <c r="F4" s="16"/>
      <c r="G4" s="16"/>
    </row>
    <row r="6" spans="1:7" ht="30" x14ac:dyDescent="0.25">
      <c r="A6" s="18" t="s">
        <v>75</v>
      </c>
      <c r="C6" s="18" t="s">
        <v>61</v>
      </c>
      <c r="E6" s="18" t="s">
        <v>86</v>
      </c>
      <c r="G6" s="18" t="s">
        <v>13</v>
      </c>
    </row>
    <row r="7" spans="1:7" ht="21" x14ac:dyDescent="0.25">
      <c r="A7" s="14" t="s">
        <v>94</v>
      </c>
      <c r="C7" s="6">
        <f>'سرمایه‌گذاری در اوراق بهادار'!I18</f>
        <v>753791050.60437369</v>
      </c>
      <c r="E7" s="1">
        <f>C7/$C$9</f>
        <v>0.96294002496417552</v>
      </c>
      <c r="G7" s="1">
        <f>C7/سهام!$Y$14</f>
        <v>4.9693428993047893E-3</v>
      </c>
    </row>
    <row r="8" spans="1:7" ht="21" x14ac:dyDescent="0.25">
      <c r="A8" s="14" t="s">
        <v>95</v>
      </c>
      <c r="C8" s="6">
        <f>'درآمد سپرده بانکی'!E9</f>
        <v>29010610</v>
      </c>
      <c r="E8" s="1">
        <f>C8/$C$9</f>
        <v>3.7059975035824436E-2</v>
      </c>
      <c r="G8" s="1">
        <f>C8/سهام!$Y$14</f>
        <v>1.9125149959317393E-4</v>
      </c>
    </row>
    <row r="9" spans="1:7" ht="19.5" thickBot="1" x14ac:dyDescent="0.3">
      <c r="C9" s="3">
        <f>SUM(C7:C8)</f>
        <v>782801660.60437369</v>
      </c>
      <c r="E9" s="2">
        <f>SUM(E7:E8)</f>
        <v>1</v>
      </c>
      <c r="G9" s="2">
        <f>SUM(G7:G8)</f>
        <v>5.1605943988979634E-3</v>
      </c>
    </row>
    <row r="10" spans="1:7" ht="19.5" thickTop="1" x14ac:dyDescent="0.25"/>
  </sheetData>
  <mergeCells count="7">
    <mergeCell ref="A3:G3"/>
    <mergeCell ref="A2:G2"/>
    <mergeCell ref="A6"/>
    <mergeCell ref="C6"/>
    <mergeCell ref="E6"/>
    <mergeCell ref="G6"/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سهام</vt:lpstr>
      <vt:lpstr>اوراق مشارکت</vt:lpstr>
      <vt:lpstr>سپرده</vt:lpstr>
      <vt:lpstr>سود اوراق بهادار و سپرده بانکی</vt:lpstr>
      <vt:lpstr>درآمد ناشی از تغییر قیمت اوراق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Reza Ahmadi</cp:lastModifiedBy>
  <dcterms:modified xsi:type="dcterms:W3CDTF">2021-10-31T14:27:40Z</dcterms:modified>
</cp:coreProperties>
</file>